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lueincnl-my.sharepoint.com/personal/barend_salemink_valueinc_nl/Documents/Knowledge Base BWS/Werken met Waarde/3 Bellona - Casus/"/>
    </mc:Choice>
  </mc:AlternateContent>
  <xr:revisionPtr revIDLastSave="180" documentId="8_{F0819A50-B4A9-420C-ABE7-604C0F8609EC}" xr6:coauthVersionLast="47" xr6:coauthVersionMax="47" xr10:uidLastSave="{9B32BE73-C9EA-4CC4-A770-379FF206CE29}"/>
  <bookViews>
    <workbookView xWindow="5925" yWindow="1260" windowWidth="42225" windowHeight="19575" xr2:uid="{30FBEFCF-214D-4599-88DC-0068F3A56091}"/>
  </bookViews>
  <sheets>
    <sheet name="Bello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9" i="1" l="1"/>
  <c r="E59" i="1"/>
  <c r="F59" i="1"/>
  <c r="G59" i="1"/>
  <c r="H59" i="1"/>
  <c r="I59" i="1"/>
  <c r="J59" i="1"/>
  <c r="C59" i="1"/>
  <c r="C32" i="1" l="1"/>
  <c r="D32" i="1"/>
  <c r="E32" i="1"/>
  <c r="F32" i="1"/>
  <c r="G32" i="1"/>
  <c r="H32" i="1"/>
  <c r="I32" i="1"/>
  <c r="J32" i="1"/>
  <c r="B32" i="1"/>
  <c r="C18" i="1"/>
  <c r="D18" i="1"/>
  <c r="E18" i="1"/>
  <c r="F18" i="1"/>
  <c r="G18" i="1"/>
  <c r="H18" i="1"/>
  <c r="I18" i="1"/>
  <c r="J18" i="1"/>
  <c r="B18" i="1"/>
  <c r="B76" i="1"/>
  <c r="B77" i="1" s="1"/>
  <c r="C13" i="1"/>
  <c r="D13" i="1"/>
  <c r="E13" i="1"/>
  <c r="F13" i="1"/>
  <c r="G13" i="1"/>
  <c r="H13" i="1"/>
  <c r="I13" i="1"/>
  <c r="J13" i="1"/>
  <c r="B13" i="1"/>
  <c r="D12" i="1"/>
  <c r="E12" i="1"/>
  <c r="F12" i="1"/>
  <c r="G12" i="1"/>
  <c r="H12" i="1"/>
  <c r="I12" i="1"/>
  <c r="J12" i="1"/>
  <c r="B12" i="1"/>
  <c r="C12" i="1"/>
  <c r="D69" i="1"/>
  <c r="E69" i="1"/>
  <c r="F69" i="1"/>
  <c r="G69" i="1"/>
  <c r="H69" i="1"/>
  <c r="I69" i="1"/>
  <c r="J69" i="1"/>
  <c r="D70" i="1"/>
  <c r="E70" i="1"/>
  <c r="F70" i="1"/>
  <c r="G70" i="1"/>
  <c r="H70" i="1"/>
  <c r="I70" i="1"/>
  <c r="J70" i="1"/>
  <c r="C70" i="1"/>
  <c r="C69" i="1"/>
  <c r="B70" i="1"/>
  <c r="B71" i="1" s="1"/>
  <c r="D54" i="1"/>
  <c r="D80" i="1" s="1"/>
  <c r="D67" i="1" s="1"/>
  <c r="E54" i="1"/>
  <c r="E62" i="1" s="1"/>
  <c r="F54" i="1"/>
  <c r="F80" i="1" s="1"/>
  <c r="F67" i="1" s="1"/>
  <c r="G54" i="1"/>
  <c r="G80" i="1" s="1"/>
  <c r="G67" i="1" s="1"/>
  <c r="H54" i="1"/>
  <c r="H62" i="1" s="1"/>
  <c r="I54" i="1"/>
  <c r="I80" i="1" s="1"/>
  <c r="I67" i="1" s="1"/>
  <c r="J54" i="1"/>
  <c r="J80" i="1" s="1"/>
  <c r="J67" i="1" s="1"/>
  <c r="B54" i="1"/>
  <c r="B62" i="1" s="1"/>
  <c r="C54" i="1"/>
  <c r="C80" i="1" s="1"/>
  <c r="C67" i="1" s="1"/>
  <c r="B47" i="1"/>
  <c r="D47" i="1"/>
  <c r="E47" i="1"/>
  <c r="F47" i="1"/>
  <c r="G47" i="1"/>
  <c r="H47" i="1"/>
  <c r="I47" i="1"/>
  <c r="J47" i="1"/>
  <c r="C47" i="1"/>
  <c r="C39" i="1"/>
  <c r="D64" i="1"/>
  <c r="D34" i="1" s="1"/>
  <c r="E64" i="1"/>
  <c r="E34" i="1" s="1"/>
  <c r="F64" i="1"/>
  <c r="F34" i="1" s="1"/>
  <c r="G64" i="1"/>
  <c r="G34" i="1" s="1"/>
  <c r="H64" i="1"/>
  <c r="H34" i="1" s="1"/>
  <c r="I64" i="1"/>
  <c r="I34" i="1" s="1"/>
  <c r="J64" i="1"/>
  <c r="J34" i="1" s="1"/>
  <c r="C42" i="1" s="1"/>
  <c r="C64" i="1"/>
  <c r="C34" i="1" s="1"/>
  <c r="D26" i="1"/>
  <c r="E26" i="1"/>
  <c r="F26" i="1"/>
  <c r="G26" i="1"/>
  <c r="H26" i="1"/>
  <c r="I26" i="1"/>
  <c r="J26" i="1"/>
  <c r="C26" i="1"/>
  <c r="J81" i="1"/>
  <c r="J82" i="1"/>
  <c r="J84" i="1"/>
  <c r="J85" i="1"/>
  <c r="J86" i="1"/>
  <c r="A23" i="1"/>
  <c r="J5" i="1"/>
  <c r="J6" i="1" s="1"/>
  <c r="J83" i="1" s="1"/>
  <c r="C86" i="1"/>
  <c r="D86" i="1"/>
  <c r="E86" i="1"/>
  <c r="F86" i="1"/>
  <c r="G86" i="1"/>
  <c r="H86" i="1"/>
  <c r="I86" i="1"/>
  <c r="C85" i="1"/>
  <c r="D85" i="1"/>
  <c r="E85" i="1"/>
  <c r="F85" i="1"/>
  <c r="G85" i="1"/>
  <c r="H85" i="1"/>
  <c r="I85" i="1"/>
  <c r="C84" i="1"/>
  <c r="D84" i="1"/>
  <c r="E84" i="1"/>
  <c r="F84" i="1"/>
  <c r="G84" i="1"/>
  <c r="H84" i="1"/>
  <c r="I84" i="1"/>
  <c r="D5" i="1"/>
  <c r="D6" i="1" s="1"/>
  <c r="E5" i="1"/>
  <c r="E6" i="1" s="1"/>
  <c r="F5" i="1"/>
  <c r="F6" i="1" s="1"/>
  <c r="G5" i="1"/>
  <c r="G6" i="1" s="1"/>
  <c r="H5" i="1"/>
  <c r="H23" i="1" s="1"/>
  <c r="I5" i="1"/>
  <c r="I6" i="1" s="1"/>
  <c r="C5" i="1"/>
  <c r="C6" i="1" s="1"/>
  <c r="D82" i="1"/>
  <c r="E82" i="1"/>
  <c r="F82" i="1"/>
  <c r="G82" i="1"/>
  <c r="H82" i="1"/>
  <c r="I82" i="1"/>
  <c r="E81" i="1"/>
  <c r="F81" i="1"/>
  <c r="G81" i="1"/>
  <c r="H81" i="1"/>
  <c r="I81" i="1"/>
  <c r="D81" i="1"/>
  <c r="C74" i="1" l="1"/>
  <c r="J74" i="1"/>
  <c r="I74" i="1"/>
  <c r="G74" i="1"/>
  <c r="F74" i="1"/>
  <c r="D74" i="1"/>
  <c r="B17" i="1"/>
  <c r="B19" i="1" s="1"/>
  <c r="C75" i="1"/>
  <c r="C68" i="1"/>
  <c r="C71" i="1" s="1"/>
  <c r="B11" i="1"/>
  <c r="B15" i="1" s="1"/>
  <c r="B80" i="1"/>
  <c r="B67" i="1" s="1"/>
  <c r="H80" i="1"/>
  <c r="H67" i="1" s="1"/>
  <c r="D62" i="1"/>
  <c r="E80" i="1"/>
  <c r="E67" i="1" s="1"/>
  <c r="J62" i="1"/>
  <c r="I62" i="1"/>
  <c r="G62" i="1"/>
  <c r="F62" i="1"/>
  <c r="C62" i="1"/>
  <c r="I23" i="1"/>
  <c r="C23" i="1"/>
  <c r="F23" i="1"/>
  <c r="E23" i="1"/>
  <c r="G23" i="1"/>
  <c r="D23" i="1"/>
  <c r="J23" i="1"/>
  <c r="J24" i="1" s="1"/>
  <c r="J25" i="1" s="1"/>
  <c r="I28" i="1"/>
  <c r="D28" i="1"/>
  <c r="C28" i="1"/>
  <c r="J28" i="1"/>
  <c r="H28" i="1"/>
  <c r="F28" i="1"/>
  <c r="G28" i="1"/>
  <c r="J7" i="1"/>
  <c r="J76" i="1" s="1"/>
  <c r="E28" i="1"/>
  <c r="I7" i="1"/>
  <c r="I76" i="1" s="1"/>
  <c r="H6" i="1"/>
  <c r="H83" i="1" s="1"/>
  <c r="H24" i="1" s="1"/>
  <c r="H25" i="1" s="1"/>
  <c r="E7" i="1"/>
  <c r="E76" i="1" s="1"/>
  <c r="G7" i="1"/>
  <c r="G76" i="1" s="1"/>
  <c r="F7" i="1"/>
  <c r="F76" i="1" s="1"/>
  <c r="D7" i="1"/>
  <c r="D76" i="1" s="1"/>
  <c r="C7" i="1"/>
  <c r="C76" i="1" s="1"/>
  <c r="I83" i="1"/>
  <c r="G83" i="1"/>
  <c r="F83" i="1"/>
  <c r="E83" i="1"/>
  <c r="C83" i="1"/>
  <c r="D83" i="1"/>
  <c r="E74" i="1" l="1"/>
  <c r="B74" i="1"/>
  <c r="H74" i="1"/>
  <c r="C77" i="1"/>
  <c r="C17" i="1" s="1"/>
  <c r="C19" i="1" s="1"/>
  <c r="C11" i="1"/>
  <c r="D68" i="1"/>
  <c r="D71" i="1" s="1"/>
  <c r="I24" i="1"/>
  <c r="I25" i="1" s="1"/>
  <c r="I29" i="1" s="1"/>
  <c r="H29" i="1"/>
  <c r="D24" i="1"/>
  <c r="D25" i="1" s="1"/>
  <c r="D29" i="1" s="1"/>
  <c r="F24" i="1"/>
  <c r="F25" i="1" s="1"/>
  <c r="F29" i="1" s="1"/>
  <c r="C24" i="1"/>
  <c r="C25" i="1" s="1"/>
  <c r="C29" i="1" s="1"/>
  <c r="C14" i="1" s="1"/>
  <c r="J29" i="1"/>
  <c r="J50" i="1" s="1"/>
  <c r="G24" i="1"/>
  <c r="G25" i="1" s="1"/>
  <c r="G29" i="1" s="1"/>
  <c r="E24" i="1"/>
  <c r="E25" i="1" s="1"/>
  <c r="E29" i="1" s="1"/>
  <c r="H7" i="1"/>
  <c r="H76" i="1" s="1"/>
  <c r="D75" i="1" l="1"/>
  <c r="D77" i="1" s="1"/>
  <c r="E75" i="1" s="1"/>
  <c r="E77" i="1" s="1"/>
  <c r="D14" i="1"/>
  <c r="E14" i="1" s="1"/>
  <c r="F14" i="1" s="1"/>
  <c r="G14" i="1" s="1"/>
  <c r="H14" i="1" s="1"/>
  <c r="I14" i="1" s="1"/>
  <c r="J14" i="1" s="1"/>
  <c r="C15" i="1"/>
  <c r="E68" i="1"/>
  <c r="E71" i="1" s="1"/>
  <c r="D11" i="1"/>
  <c r="E33" i="1"/>
  <c r="E36" i="1" s="1"/>
  <c r="E50" i="1"/>
  <c r="G33" i="1"/>
  <c r="G36" i="1" s="1"/>
  <c r="G50" i="1"/>
  <c r="F33" i="1"/>
  <c r="F36" i="1" s="1"/>
  <c r="F50" i="1"/>
  <c r="D33" i="1"/>
  <c r="D36" i="1" s="1"/>
  <c r="D50" i="1"/>
  <c r="H33" i="1"/>
  <c r="H36" i="1" s="1"/>
  <c r="H50" i="1"/>
  <c r="I33" i="1"/>
  <c r="I36" i="1" s="1"/>
  <c r="I50" i="1"/>
  <c r="C33" i="1"/>
  <c r="C36" i="1" s="1"/>
  <c r="C50" i="1"/>
  <c r="J33" i="1"/>
  <c r="J36" i="1" s="1"/>
  <c r="C38" i="1"/>
  <c r="D17" i="1" l="1"/>
  <c r="D19" i="1" s="1"/>
  <c r="D15" i="1"/>
  <c r="F75" i="1"/>
  <c r="F77" i="1" s="1"/>
  <c r="E17" i="1"/>
  <c r="E19" i="1" s="1"/>
  <c r="F68" i="1"/>
  <c r="F71" i="1" s="1"/>
  <c r="E11" i="1"/>
  <c r="E15" i="1" s="1"/>
  <c r="C41" i="1"/>
  <c r="B41" i="1" s="1"/>
  <c r="D38" i="1"/>
  <c r="B36" i="1"/>
  <c r="G75" i="1" l="1"/>
  <c r="G77" i="1" s="1"/>
  <c r="F17" i="1"/>
  <c r="F19" i="1" s="1"/>
  <c r="G68" i="1"/>
  <c r="G71" i="1" s="1"/>
  <c r="F11" i="1"/>
  <c r="F15" i="1" s="1"/>
  <c r="B44" i="1"/>
  <c r="B51" i="1" s="1"/>
  <c r="C48" i="1" s="1"/>
  <c r="C49" i="1" s="1"/>
  <c r="C51" i="1" s="1"/>
  <c r="D48" i="1" s="1"/>
  <c r="H75" i="1" l="1"/>
  <c r="H77" i="1" s="1"/>
  <c r="G17" i="1"/>
  <c r="G19" i="1" s="1"/>
  <c r="H68" i="1"/>
  <c r="H71" i="1" s="1"/>
  <c r="G11" i="1"/>
  <c r="G15" i="1" s="1"/>
  <c r="D49" i="1"/>
  <c r="D51" i="1" s="1"/>
  <c r="E48" i="1" s="1"/>
  <c r="I75" i="1" l="1"/>
  <c r="I77" i="1" s="1"/>
  <c r="H17" i="1"/>
  <c r="H19" i="1" s="1"/>
  <c r="I68" i="1"/>
  <c r="I71" i="1" s="1"/>
  <c r="H11" i="1"/>
  <c r="H15" i="1" s="1"/>
  <c r="E49" i="1"/>
  <c r="E51" i="1" s="1"/>
  <c r="F48" i="1" s="1"/>
  <c r="J75" i="1" l="1"/>
  <c r="J77" i="1" s="1"/>
  <c r="J17" i="1" s="1"/>
  <c r="J19" i="1" s="1"/>
  <c r="I17" i="1"/>
  <c r="I19" i="1" s="1"/>
  <c r="J68" i="1"/>
  <c r="J71" i="1" s="1"/>
  <c r="J11" i="1" s="1"/>
  <c r="J15" i="1" s="1"/>
  <c r="I11" i="1"/>
  <c r="I15" i="1" s="1"/>
  <c r="F49" i="1"/>
  <c r="F51" i="1" s="1"/>
  <c r="G48" i="1" s="1"/>
  <c r="G49" i="1" l="1"/>
  <c r="G51" i="1" s="1"/>
  <c r="H48" i="1" s="1"/>
  <c r="H49" i="1" s="1"/>
  <c r="H51" i="1" s="1"/>
  <c r="I48" i="1" s="1"/>
  <c r="I49" i="1" l="1"/>
  <c r="I51" i="1" s="1"/>
  <c r="J48" i="1" s="1"/>
  <c r="J49" i="1" l="1"/>
  <c r="J51" i="1" s="1"/>
</calcChain>
</file>

<file path=xl/sharedStrings.xml><?xml version="1.0" encoding="utf-8"?>
<sst xmlns="http://schemas.openxmlformats.org/spreadsheetml/2006/main" count="86" uniqueCount="61">
  <si>
    <t>Omzet</t>
  </si>
  <si>
    <t>Kosten</t>
  </si>
  <si>
    <t>Afschrijving</t>
  </si>
  <si>
    <t>Winst voor belasting</t>
  </si>
  <si>
    <t>Belasting</t>
  </si>
  <si>
    <t>Nettowinst</t>
  </si>
  <si>
    <t>Debiteuren</t>
  </si>
  <si>
    <t>Voorraad</t>
  </si>
  <si>
    <t>Crediteuren</t>
  </si>
  <si>
    <t>NWK</t>
  </si>
  <si>
    <t>T1</t>
  </si>
  <si>
    <t>T2</t>
  </si>
  <si>
    <t>T3</t>
  </si>
  <si>
    <t>T4</t>
  </si>
  <si>
    <t>T5</t>
  </si>
  <si>
    <t>T6</t>
  </si>
  <si>
    <t>T7</t>
  </si>
  <si>
    <t>Stijging omzet</t>
  </si>
  <si>
    <t>Stijging kosten</t>
  </si>
  <si>
    <t>Ratio's</t>
  </si>
  <si>
    <t>T8--&gt;∞</t>
  </si>
  <si>
    <t>T0</t>
  </si>
  <si>
    <t>Belasting (operationeel)</t>
  </si>
  <si>
    <t>Netto operationeel resultaat</t>
  </si>
  <si>
    <t>Investering</t>
  </si>
  <si>
    <t>NWK-mutatie</t>
  </si>
  <si>
    <t>Vrije geldstroom (FCF)</t>
  </si>
  <si>
    <t>Vennootschapsbelasting</t>
  </si>
  <si>
    <t>Debiteuren % omzet</t>
  </si>
  <si>
    <t>Voorraad % omzet</t>
  </si>
  <si>
    <t>Crediteuren % kosten</t>
  </si>
  <si>
    <t>Jaar</t>
  </si>
  <si>
    <t>Vermogenskostenvoet</t>
  </si>
  <si>
    <t>Controleberekening</t>
  </si>
  <si>
    <t>Vermogenskosten</t>
  </si>
  <si>
    <t>V0 = Economische waarde T0</t>
  </si>
  <si>
    <t>FCF</t>
  </si>
  <si>
    <t>Economische waarde (eind periode)</t>
  </si>
  <si>
    <t>Economische waarde (begin periode)</t>
  </si>
  <si>
    <t>Mutatie netto werkkapitaal</t>
  </si>
  <si>
    <t>Berekening disconteringsvoet</t>
  </si>
  <si>
    <t>Liquide middelen</t>
  </si>
  <si>
    <t>Doorrekening activa</t>
  </si>
  <si>
    <t>Stand begin</t>
  </si>
  <si>
    <t>Investeringen</t>
  </si>
  <si>
    <t>Afschrijvingen</t>
  </si>
  <si>
    <t>Stand eind</t>
  </si>
  <si>
    <t>Balans</t>
  </si>
  <si>
    <t>Eigen vermogen</t>
  </si>
  <si>
    <t>Activa</t>
  </si>
  <si>
    <t>Doorrekening eigen vermogen</t>
  </si>
  <si>
    <t>Begin</t>
  </si>
  <si>
    <t>Mutatie</t>
  </si>
  <si>
    <t>Eind</t>
  </si>
  <si>
    <t>Totaal debet</t>
  </si>
  <si>
    <t>Totaal credit</t>
  </si>
  <si>
    <t>V0 prognose periode =</t>
  </si>
  <si>
    <t>V8 restperiode =</t>
  </si>
  <si>
    <t>V0 restperiode =</t>
  </si>
  <si>
    <t>Resultatenrekening</t>
  </si>
  <si>
    <t>Waardering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</si>
</sst>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"/>
  </numFmts>
  <fonts count="5" x14ac:knownFonts="1">
    <font>
      <sz val="11"/>
      <color theme="1"/>
      <name val="Georgia"/>
      <family val="2"/>
    </font>
    <font>
      <sz val="11"/>
      <color theme="1"/>
      <name val="Georgia"/>
      <family val="2"/>
    </font>
    <font>
      <sz val="8"/>
      <name val="Georgia"/>
      <family val="2"/>
    </font>
    <font>
      <b/>
      <sz val="11"/>
      <color theme="1"/>
      <name val="Georgia"/>
      <family val="1"/>
    </font>
    <font>
      <b/>
      <sz val="11"/>
      <color theme="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0B468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0" applyNumberFormat="1"/>
    <xf numFmtId="9" fontId="0" fillId="0" borderId="0" xfId="2" applyFont="1"/>
    <xf numFmtId="165" fontId="0" fillId="0" borderId="0" xfId="1" applyNumberFormat="1" applyFont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0" xfId="0" applyFont="1"/>
    <xf numFmtId="165" fontId="3" fillId="0" borderId="0" xfId="1" applyNumberFormat="1" applyFont="1"/>
    <xf numFmtId="164" fontId="3" fillId="0" borderId="0" xfId="0" applyNumberFormat="1" applyFont="1"/>
    <xf numFmtId="0" fontId="3" fillId="0" borderId="2" xfId="0" applyFont="1" applyBorder="1"/>
    <xf numFmtId="0" fontId="4" fillId="2" borderId="0" xfId="0" applyFont="1" applyFill="1" applyAlignment="1">
      <alignment horizontal="left"/>
    </xf>
    <xf numFmtId="165" fontId="3" fillId="0" borderId="2" xfId="1" applyNumberFormat="1" applyFont="1" applyBorder="1"/>
    <xf numFmtId="0" fontId="0" fillId="0" borderId="2" xfId="0" applyBorder="1"/>
    <xf numFmtId="164" fontId="0" fillId="0" borderId="2" xfId="0" applyNumberFormat="1" applyBorder="1"/>
    <xf numFmtId="2" fontId="3" fillId="0" borderId="2" xfId="0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3" fillId="0" borderId="3" xfId="1" applyNumberFormat="1" applyFont="1" applyBorder="1"/>
    <xf numFmtId="165" fontId="0" fillId="0" borderId="2" xfId="1" applyNumberFormat="1" applyFont="1" applyBorder="1"/>
    <xf numFmtId="0" fontId="3" fillId="0" borderId="0" xfId="0" applyFont="1" applyBorder="1"/>
    <xf numFmtId="165" fontId="3" fillId="0" borderId="0" xfId="1" applyNumberFormat="1" applyFont="1" applyBorder="1"/>
    <xf numFmtId="9" fontId="0" fillId="0" borderId="2" xfId="2" applyNumberFormat="1" applyFont="1" applyBorder="1"/>
    <xf numFmtId="9" fontId="0" fillId="0" borderId="2" xfId="2" applyFont="1" applyBorder="1"/>
    <xf numFmtId="2" fontId="0" fillId="0" borderId="2" xfId="0" applyNumberFormat="1" applyBorder="1"/>
    <xf numFmtId="164" fontId="0" fillId="0" borderId="0" xfId="0" quotePrefix="1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B46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374EB-670A-40E4-97C3-CB34060E42D8}">
  <sheetPr>
    <pageSetUpPr fitToPage="1"/>
  </sheetPr>
  <dimension ref="A1:K87"/>
  <sheetViews>
    <sheetView showGridLines="0" tabSelected="1" topLeftCell="A40" workbookViewId="0">
      <selection sqref="A1:J86"/>
    </sheetView>
  </sheetViews>
  <sheetFormatPr defaultRowHeight="14.25" x14ac:dyDescent="0.2"/>
  <cols>
    <col min="1" max="1" width="33.21875" customWidth="1"/>
    <col min="2" max="2" width="9.21875" bestFit="1" customWidth="1"/>
    <col min="3" max="3" width="9.44140625" bestFit="1" customWidth="1"/>
    <col min="4" max="6" width="9.33203125" bestFit="1" customWidth="1"/>
    <col min="7" max="7" width="9.5546875" bestFit="1" customWidth="1"/>
    <col min="8" max="8" width="9.33203125" bestFit="1" customWidth="1"/>
    <col min="9" max="9" width="9.5546875" bestFit="1" customWidth="1"/>
    <col min="10" max="10" width="9.6640625" bestFit="1" customWidth="1"/>
  </cols>
  <sheetData>
    <row r="1" spans="1:11" x14ac:dyDescent="0.2">
      <c r="A1" s="12" t="s">
        <v>59</v>
      </c>
      <c r="B1" s="13" t="s">
        <v>21</v>
      </c>
      <c r="C1" s="13" t="s">
        <v>10</v>
      </c>
      <c r="D1" s="13" t="s">
        <v>11</v>
      </c>
      <c r="E1" s="13" t="s">
        <v>12</v>
      </c>
      <c r="F1" s="13" t="s">
        <v>13</v>
      </c>
      <c r="G1" s="13" t="s">
        <v>14</v>
      </c>
      <c r="H1" s="13" t="s">
        <v>15</v>
      </c>
      <c r="I1" s="13" t="s">
        <v>16</v>
      </c>
      <c r="J1" s="13" t="s">
        <v>20</v>
      </c>
      <c r="K1" s="4"/>
    </row>
    <row r="2" spans="1:11" x14ac:dyDescent="0.2">
      <c r="A2" t="s">
        <v>0</v>
      </c>
      <c r="C2" s="3">
        <v>1000</v>
      </c>
      <c r="D2" s="3">
        <v>1500</v>
      </c>
      <c r="E2" s="3">
        <v>2100</v>
      </c>
      <c r="F2" s="3">
        <v>2700</v>
      </c>
      <c r="G2" s="3">
        <v>2950</v>
      </c>
      <c r="H2" s="3">
        <v>2950</v>
      </c>
      <c r="I2" s="3">
        <v>3000</v>
      </c>
      <c r="J2" s="3">
        <v>3000</v>
      </c>
    </row>
    <row r="3" spans="1:11" x14ac:dyDescent="0.2">
      <c r="A3" t="s">
        <v>1</v>
      </c>
      <c r="C3" s="3">
        <v>600</v>
      </c>
      <c r="D3" s="3">
        <v>800</v>
      </c>
      <c r="E3" s="3">
        <v>1100</v>
      </c>
      <c r="F3" s="3">
        <v>1350</v>
      </c>
      <c r="G3" s="3">
        <v>1480</v>
      </c>
      <c r="H3" s="3">
        <v>1500</v>
      </c>
      <c r="I3" s="3">
        <v>1500</v>
      </c>
      <c r="J3" s="3">
        <v>1500</v>
      </c>
    </row>
    <row r="4" spans="1:11" x14ac:dyDescent="0.2">
      <c r="A4" t="s">
        <v>2</v>
      </c>
      <c r="C4" s="3">
        <v>200</v>
      </c>
      <c r="D4" s="3">
        <v>400</v>
      </c>
      <c r="E4" s="3">
        <v>600</v>
      </c>
      <c r="F4" s="3">
        <v>600</v>
      </c>
      <c r="G4" s="3">
        <v>600</v>
      </c>
      <c r="H4" s="3">
        <v>600</v>
      </c>
      <c r="I4" s="3">
        <v>600</v>
      </c>
      <c r="J4" s="3">
        <v>600</v>
      </c>
    </row>
    <row r="5" spans="1:11" x14ac:dyDescent="0.2">
      <c r="A5" s="14" t="s">
        <v>3</v>
      </c>
      <c r="B5" s="14"/>
      <c r="C5" s="15">
        <f>C2-C3-C4</f>
        <v>200</v>
      </c>
      <c r="D5" s="15">
        <f t="shared" ref="D5:J5" si="0">D2-D3-D4</f>
        <v>300</v>
      </c>
      <c r="E5" s="15">
        <f t="shared" si="0"/>
        <v>400</v>
      </c>
      <c r="F5" s="15">
        <f t="shared" si="0"/>
        <v>750</v>
      </c>
      <c r="G5" s="15">
        <f t="shared" si="0"/>
        <v>870</v>
      </c>
      <c r="H5" s="15">
        <f t="shared" si="0"/>
        <v>850</v>
      </c>
      <c r="I5" s="15">
        <f t="shared" si="0"/>
        <v>900</v>
      </c>
      <c r="J5" s="15">
        <f t="shared" si="0"/>
        <v>900</v>
      </c>
    </row>
    <row r="6" spans="1:11" x14ac:dyDescent="0.2">
      <c r="A6" t="s">
        <v>4</v>
      </c>
      <c r="C6" s="3">
        <f>0.2*C5</f>
        <v>40</v>
      </c>
      <c r="D6" s="3">
        <f t="shared" ref="D6:J6" si="1">0.2*D5</f>
        <v>60</v>
      </c>
      <c r="E6" s="3">
        <f t="shared" si="1"/>
        <v>80</v>
      </c>
      <c r="F6" s="3">
        <f t="shared" si="1"/>
        <v>150</v>
      </c>
      <c r="G6" s="3">
        <f t="shared" si="1"/>
        <v>174</v>
      </c>
      <c r="H6" s="3">
        <f t="shared" si="1"/>
        <v>170</v>
      </c>
      <c r="I6" s="3">
        <f t="shared" si="1"/>
        <v>180</v>
      </c>
      <c r="J6" s="3">
        <f t="shared" si="1"/>
        <v>180</v>
      </c>
    </row>
    <row r="7" spans="1:11" ht="15" thickBot="1" x14ac:dyDescent="0.25">
      <c r="A7" s="17" t="s">
        <v>5</v>
      </c>
      <c r="B7" s="17"/>
      <c r="C7" s="19">
        <f>C5-C6</f>
        <v>160</v>
      </c>
      <c r="D7" s="19">
        <f t="shared" ref="D7:J7" si="2">D5-D6</f>
        <v>240</v>
      </c>
      <c r="E7" s="19">
        <f t="shared" si="2"/>
        <v>320</v>
      </c>
      <c r="F7" s="19">
        <f t="shared" si="2"/>
        <v>600</v>
      </c>
      <c r="G7" s="19">
        <f t="shared" si="2"/>
        <v>696</v>
      </c>
      <c r="H7" s="19">
        <f t="shared" si="2"/>
        <v>680</v>
      </c>
      <c r="I7" s="19">
        <f t="shared" si="2"/>
        <v>720</v>
      </c>
      <c r="J7" s="19">
        <f t="shared" si="2"/>
        <v>720</v>
      </c>
    </row>
    <row r="8" spans="1:11" x14ac:dyDescent="0.2">
      <c r="A8" s="26"/>
      <c r="B8" s="26"/>
      <c r="C8" s="27"/>
      <c r="D8" s="27"/>
      <c r="E8" s="27"/>
      <c r="F8" s="27"/>
      <c r="G8" s="27"/>
      <c r="H8" s="27"/>
      <c r="I8" s="27"/>
      <c r="J8" s="27"/>
    </row>
    <row r="9" spans="1:11" x14ac:dyDescent="0.2">
      <c r="A9" s="14"/>
      <c r="B9" s="14"/>
      <c r="C9" s="15"/>
      <c r="D9" s="15"/>
      <c r="E9" s="15"/>
      <c r="F9" s="15"/>
      <c r="G9" s="15"/>
      <c r="H9" s="15"/>
      <c r="I9" s="15"/>
      <c r="J9" s="15"/>
    </row>
    <row r="10" spans="1:11" x14ac:dyDescent="0.2">
      <c r="A10" s="18" t="s">
        <v>47</v>
      </c>
      <c r="B10" s="13" t="s">
        <v>21</v>
      </c>
      <c r="C10" s="13" t="s">
        <v>10</v>
      </c>
      <c r="D10" s="13" t="s">
        <v>11</v>
      </c>
      <c r="E10" s="13" t="s">
        <v>12</v>
      </c>
      <c r="F10" s="13" t="s">
        <v>13</v>
      </c>
      <c r="G10" s="13" t="s">
        <v>14</v>
      </c>
      <c r="H10" s="13" t="s">
        <v>15</v>
      </c>
      <c r="I10" s="13" t="s">
        <v>16</v>
      </c>
      <c r="J10" s="13" t="s">
        <v>20</v>
      </c>
    </row>
    <row r="11" spans="1:11" x14ac:dyDescent="0.2">
      <c r="A11" t="s">
        <v>49</v>
      </c>
      <c r="B11" s="3">
        <f t="shared" ref="B11:J11" si="3">B71</f>
        <v>600</v>
      </c>
      <c r="C11" s="3">
        <f t="shared" si="3"/>
        <v>1000</v>
      </c>
      <c r="D11" s="3">
        <f t="shared" si="3"/>
        <v>1200</v>
      </c>
      <c r="E11" s="3">
        <f t="shared" si="3"/>
        <v>1200</v>
      </c>
      <c r="F11" s="3">
        <f t="shared" si="3"/>
        <v>1200</v>
      </c>
      <c r="G11" s="3">
        <f t="shared" si="3"/>
        <v>1200</v>
      </c>
      <c r="H11" s="3">
        <f t="shared" si="3"/>
        <v>1200</v>
      </c>
      <c r="I11" s="3">
        <f t="shared" si="3"/>
        <v>1200</v>
      </c>
      <c r="J11" s="3">
        <f t="shared" si="3"/>
        <v>1200</v>
      </c>
    </row>
    <row r="12" spans="1:11" x14ac:dyDescent="0.2">
      <c r="A12" t="s">
        <v>6</v>
      </c>
      <c r="B12" s="3">
        <f t="shared" ref="B12:J12" si="4">B55</f>
        <v>0</v>
      </c>
      <c r="C12" s="3">
        <f t="shared" si="4"/>
        <v>80</v>
      </c>
      <c r="D12" s="3">
        <f t="shared" si="4"/>
        <v>120</v>
      </c>
      <c r="E12" s="3">
        <f t="shared" si="4"/>
        <v>168</v>
      </c>
      <c r="F12" s="3">
        <f t="shared" si="4"/>
        <v>216</v>
      </c>
      <c r="G12" s="3">
        <f t="shared" si="4"/>
        <v>236</v>
      </c>
      <c r="H12" s="3">
        <f t="shared" si="4"/>
        <v>236</v>
      </c>
      <c r="I12" s="3">
        <f t="shared" si="4"/>
        <v>240</v>
      </c>
      <c r="J12" s="3">
        <f t="shared" si="4"/>
        <v>240</v>
      </c>
    </row>
    <row r="13" spans="1:11" x14ac:dyDescent="0.2">
      <c r="A13" t="s">
        <v>7</v>
      </c>
      <c r="B13" s="3">
        <f t="shared" ref="B13:J13" si="5">B56</f>
        <v>0</v>
      </c>
      <c r="C13" s="3">
        <f t="shared" si="5"/>
        <v>100</v>
      </c>
      <c r="D13" s="3">
        <f t="shared" si="5"/>
        <v>150</v>
      </c>
      <c r="E13" s="3">
        <f t="shared" si="5"/>
        <v>210</v>
      </c>
      <c r="F13" s="3">
        <f t="shared" si="5"/>
        <v>270</v>
      </c>
      <c r="G13" s="3">
        <f t="shared" si="5"/>
        <v>295</v>
      </c>
      <c r="H13" s="3">
        <f t="shared" si="5"/>
        <v>295</v>
      </c>
      <c r="I13" s="3">
        <f t="shared" si="5"/>
        <v>300</v>
      </c>
      <c r="J13" s="3">
        <f t="shared" si="5"/>
        <v>300</v>
      </c>
    </row>
    <row r="14" spans="1:11" x14ac:dyDescent="0.2">
      <c r="A14" t="s">
        <v>41</v>
      </c>
      <c r="B14" s="3">
        <v>0</v>
      </c>
      <c r="C14" s="3">
        <f t="shared" ref="C14:J14" si="6">B14+C29</f>
        <v>-330</v>
      </c>
      <c r="D14" s="3">
        <f t="shared" si="6"/>
        <v>-350</v>
      </c>
      <c r="E14" s="3">
        <f t="shared" si="6"/>
        <v>-93</v>
      </c>
      <c r="F14" s="3">
        <f t="shared" si="6"/>
        <v>436.5</v>
      </c>
      <c r="G14" s="3">
        <f t="shared" si="6"/>
        <v>1107</v>
      </c>
      <c r="H14" s="3">
        <f t="shared" si="6"/>
        <v>1790</v>
      </c>
      <c r="I14" s="3">
        <f t="shared" si="6"/>
        <v>2500</v>
      </c>
      <c r="J14" s="3">
        <f t="shared" si="6"/>
        <v>3220</v>
      </c>
    </row>
    <row r="15" spans="1:11" x14ac:dyDescent="0.2">
      <c r="A15" s="14" t="s">
        <v>54</v>
      </c>
      <c r="B15" s="15">
        <f>SUM(B11:B14)</f>
        <v>600</v>
      </c>
      <c r="C15" s="15">
        <f t="shared" ref="C15:J15" si="7">SUM(C11:C14)</f>
        <v>850</v>
      </c>
      <c r="D15" s="15">
        <f t="shared" si="7"/>
        <v>1120</v>
      </c>
      <c r="E15" s="15">
        <f t="shared" si="7"/>
        <v>1485</v>
      </c>
      <c r="F15" s="15">
        <f t="shared" si="7"/>
        <v>2122.5</v>
      </c>
      <c r="G15" s="15">
        <f t="shared" si="7"/>
        <v>2838</v>
      </c>
      <c r="H15" s="15">
        <f t="shared" si="7"/>
        <v>3521</v>
      </c>
      <c r="I15" s="15">
        <f t="shared" si="7"/>
        <v>4240</v>
      </c>
      <c r="J15" s="15">
        <f t="shared" si="7"/>
        <v>4960</v>
      </c>
    </row>
    <row r="16" spans="1:11" x14ac:dyDescent="0.2"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">
      <c r="A17" t="s">
        <v>48</v>
      </c>
      <c r="B17" s="3">
        <f t="shared" ref="B17:J17" si="8">B77</f>
        <v>600</v>
      </c>
      <c r="C17" s="3">
        <f t="shared" si="8"/>
        <v>760</v>
      </c>
      <c r="D17" s="3">
        <f t="shared" si="8"/>
        <v>1000</v>
      </c>
      <c r="E17" s="3">
        <f t="shared" si="8"/>
        <v>1320</v>
      </c>
      <c r="F17" s="3">
        <f t="shared" si="8"/>
        <v>1920</v>
      </c>
      <c r="G17" s="3">
        <f t="shared" si="8"/>
        <v>2616</v>
      </c>
      <c r="H17" s="3">
        <f t="shared" si="8"/>
        <v>3296</v>
      </c>
      <c r="I17" s="3">
        <f t="shared" si="8"/>
        <v>4016</v>
      </c>
      <c r="J17" s="3">
        <f t="shared" si="8"/>
        <v>4736</v>
      </c>
    </row>
    <row r="18" spans="1:10" x14ac:dyDescent="0.2">
      <c r="A18" t="s">
        <v>8</v>
      </c>
      <c r="B18" s="3">
        <f t="shared" ref="B18:J18" si="9">B57</f>
        <v>0</v>
      </c>
      <c r="C18" s="3">
        <f t="shared" si="9"/>
        <v>90</v>
      </c>
      <c r="D18" s="3">
        <f t="shared" si="9"/>
        <v>120</v>
      </c>
      <c r="E18" s="3">
        <f t="shared" si="9"/>
        <v>165</v>
      </c>
      <c r="F18" s="3">
        <f t="shared" si="9"/>
        <v>202.5</v>
      </c>
      <c r="G18" s="3">
        <f t="shared" si="9"/>
        <v>222</v>
      </c>
      <c r="H18" s="3">
        <f t="shared" si="9"/>
        <v>225</v>
      </c>
      <c r="I18" s="3">
        <f t="shared" si="9"/>
        <v>225</v>
      </c>
      <c r="J18" s="3">
        <f t="shared" si="9"/>
        <v>225</v>
      </c>
    </row>
    <row r="19" spans="1:10" ht="15" thickBot="1" x14ac:dyDescent="0.25">
      <c r="A19" s="17" t="s">
        <v>55</v>
      </c>
      <c r="B19" s="19">
        <f t="shared" ref="B19:J19" si="10">SUM(B17:B18)</f>
        <v>600</v>
      </c>
      <c r="C19" s="19">
        <f t="shared" si="10"/>
        <v>850</v>
      </c>
      <c r="D19" s="19">
        <f t="shared" si="10"/>
        <v>1120</v>
      </c>
      <c r="E19" s="19">
        <f t="shared" si="10"/>
        <v>1485</v>
      </c>
      <c r="F19" s="19">
        <f t="shared" si="10"/>
        <v>2122.5</v>
      </c>
      <c r="G19" s="19">
        <f t="shared" si="10"/>
        <v>2838</v>
      </c>
      <c r="H19" s="19">
        <f t="shared" si="10"/>
        <v>3521</v>
      </c>
      <c r="I19" s="19">
        <f t="shared" si="10"/>
        <v>4241</v>
      </c>
      <c r="J19" s="19">
        <f t="shared" si="10"/>
        <v>4961</v>
      </c>
    </row>
    <row r="20" spans="1:10" x14ac:dyDescent="0.2">
      <c r="A20" s="14"/>
      <c r="B20" s="14"/>
      <c r="C20" s="15"/>
      <c r="D20" s="15"/>
      <c r="E20" s="15"/>
      <c r="F20" s="15"/>
      <c r="G20" s="15"/>
      <c r="H20" s="15"/>
      <c r="I20" s="15"/>
      <c r="J20" s="15"/>
    </row>
    <row r="21" spans="1:10" x14ac:dyDescent="0.2">
      <c r="A21" s="14"/>
      <c r="B21" s="14"/>
      <c r="C21" s="15"/>
      <c r="D21" s="15"/>
      <c r="E21" s="15"/>
      <c r="F21" s="15"/>
      <c r="G21" s="15"/>
      <c r="H21" s="15"/>
      <c r="I21" s="15"/>
      <c r="J21" s="15"/>
    </row>
    <row r="22" spans="1:10" x14ac:dyDescent="0.2">
      <c r="A22" s="18" t="s">
        <v>26</v>
      </c>
      <c r="B22" s="13" t="s">
        <v>21</v>
      </c>
      <c r="C22" s="13" t="s">
        <v>10</v>
      </c>
      <c r="D22" s="13" t="s">
        <v>11</v>
      </c>
      <c r="E22" s="13" t="s">
        <v>12</v>
      </c>
      <c r="F22" s="13" t="s">
        <v>13</v>
      </c>
      <c r="G22" s="13" t="s">
        <v>14</v>
      </c>
      <c r="H22" s="13" t="s">
        <v>15</v>
      </c>
      <c r="I22" s="13" t="s">
        <v>16</v>
      </c>
      <c r="J22" s="13" t="s">
        <v>20</v>
      </c>
    </row>
    <row r="23" spans="1:10" x14ac:dyDescent="0.2">
      <c r="A23" t="str">
        <f>A5</f>
        <v>Winst voor belasting</v>
      </c>
      <c r="B23" s="3"/>
      <c r="C23" s="3">
        <f t="shared" ref="C23:J23" si="11">C5</f>
        <v>200</v>
      </c>
      <c r="D23" s="3">
        <f t="shared" si="11"/>
        <v>300</v>
      </c>
      <c r="E23" s="3">
        <f t="shared" si="11"/>
        <v>400</v>
      </c>
      <c r="F23" s="3">
        <f t="shared" si="11"/>
        <v>750</v>
      </c>
      <c r="G23" s="3">
        <f t="shared" si="11"/>
        <v>870</v>
      </c>
      <c r="H23" s="3">
        <f t="shared" si="11"/>
        <v>850</v>
      </c>
      <c r="I23" s="3">
        <f t="shared" si="11"/>
        <v>900</v>
      </c>
      <c r="J23" s="3">
        <f t="shared" si="11"/>
        <v>900</v>
      </c>
    </row>
    <row r="24" spans="1:10" x14ac:dyDescent="0.2">
      <c r="A24" t="s">
        <v>22</v>
      </c>
      <c r="B24" s="3"/>
      <c r="C24" s="3">
        <f t="shared" ref="C24:J24" si="12">C23*C83</f>
        <v>40</v>
      </c>
      <c r="D24" s="3">
        <f t="shared" si="12"/>
        <v>60</v>
      </c>
      <c r="E24" s="3">
        <f t="shared" si="12"/>
        <v>80</v>
      </c>
      <c r="F24" s="3">
        <f t="shared" si="12"/>
        <v>150</v>
      </c>
      <c r="G24" s="3">
        <f t="shared" si="12"/>
        <v>174</v>
      </c>
      <c r="H24" s="3">
        <f t="shared" si="12"/>
        <v>170</v>
      </c>
      <c r="I24" s="3">
        <f t="shared" si="12"/>
        <v>180</v>
      </c>
      <c r="J24" s="3">
        <f t="shared" si="12"/>
        <v>180</v>
      </c>
    </row>
    <row r="25" spans="1:10" x14ac:dyDescent="0.2">
      <c r="A25" s="14" t="s">
        <v>23</v>
      </c>
      <c r="B25" s="15"/>
      <c r="C25" s="15">
        <f>C23-C24</f>
        <v>160</v>
      </c>
      <c r="D25" s="15">
        <f t="shared" ref="D25:J25" si="13">D23-D24</f>
        <v>240</v>
      </c>
      <c r="E25" s="15">
        <f t="shared" si="13"/>
        <v>320</v>
      </c>
      <c r="F25" s="15">
        <f t="shared" si="13"/>
        <v>600</v>
      </c>
      <c r="G25" s="15">
        <f t="shared" si="13"/>
        <v>696</v>
      </c>
      <c r="H25" s="15">
        <f t="shared" si="13"/>
        <v>680</v>
      </c>
      <c r="I25" s="15">
        <f t="shared" si="13"/>
        <v>720</v>
      </c>
      <c r="J25" s="15">
        <f t="shared" si="13"/>
        <v>720</v>
      </c>
    </row>
    <row r="26" spans="1:10" x14ac:dyDescent="0.2">
      <c r="A26" t="s">
        <v>2</v>
      </c>
      <c r="B26" s="3"/>
      <c r="C26" s="3">
        <f t="shared" ref="C26:J26" si="14">C4</f>
        <v>200</v>
      </c>
      <c r="D26" s="3">
        <f t="shared" si="14"/>
        <v>400</v>
      </c>
      <c r="E26" s="3">
        <f t="shared" si="14"/>
        <v>600</v>
      </c>
      <c r="F26" s="3">
        <f t="shared" si="14"/>
        <v>600</v>
      </c>
      <c r="G26" s="3">
        <f t="shared" si="14"/>
        <v>600</v>
      </c>
      <c r="H26" s="3">
        <f t="shared" si="14"/>
        <v>600</v>
      </c>
      <c r="I26" s="3">
        <f t="shared" si="14"/>
        <v>600</v>
      </c>
      <c r="J26" s="3">
        <f t="shared" si="14"/>
        <v>600</v>
      </c>
    </row>
    <row r="27" spans="1:10" x14ac:dyDescent="0.2">
      <c r="A27" t="s">
        <v>24</v>
      </c>
      <c r="B27" s="3"/>
      <c r="C27" s="3">
        <v>-600</v>
      </c>
      <c r="D27" s="3">
        <v>-600</v>
      </c>
      <c r="E27" s="3">
        <v>-600</v>
      </c>
      <c r="F27" s="3">
        <v>-600</v>
      </c>
      <c r="G27" s="3">
        <v>-600</v>
      </c>
      <c r="H27" s="3">
        <v>-600</v>
      </c>
      <c r="I27" s="3">
        <v>-600</v>
      </c>
      <c r="J27" s="3">
        <v>-600</v>
      </c>
    </row>
    <row r="28" spans="1:10" x14ac:dyDescent="0.2">
      <c r="A28" t="s">
        <v>25</v>
      </c>
      <c r="B28" s="3"/>
      <c r="C28" s="3">
        <f t="shared" ref="C28:J28" si="15">C59</f>
        <v>-90</v>
      </c>
      <c r="D28" s="3">
        <f t="shared" si="15"/>
        <v>-60</v>
      </c>
      <c r="E28" s="3">
        <f t="shared" si="15"/>
        <v>-63</v>
      </c>
      <c r="F28" s="3">
        <f t="shared" si="15"/>
        <v>-70.5</v>
      </c>
      <c r="G28" s="3">
        <f t="shared" si="15"/>
        <v>-25.5</v>
      </c>
      <c r="H28" s="3">
        <f t="shared" si="15"/>
        <v>3</v>
      </c>
      <c r="I28" s="3">
        <f t="shared" si="15"/>
        <v>-10</v>
      </c>
      <c r="J28" s="3">
        <f t="shared" si="15"/>
        <v>0</v>
      </c>
    </row>
    <row r="29" spans="1:10" ht="15" thickBot="1" x14ac:dyDescent="0.25">
      <c r="A29" s="17" t="s">
        <v>26</v>
      </c>
      <c r="B29" s="19"/>
      <c r="C29" s="19">
        <f>C25+C26+C27+C28</f>
        <v>-330</v>
      </c>
      <c r="D29" s="19">
        <f t="shared" ref="D29:J29" si="16">D25+D26+D27+D28</f>
        <v>-20</v>
      </c>
      <c r="E29" s="19">
        <f t="shared" si="16"/>
        <v>257</v>
      </c>
      <c r="F29" s="19">
        <f t="shared" si="16"/>
        <v>529.5</v>
      </c>
      <c r="G29" s="19">
        <f t="shared" si="16"/>
        <v>670.5</v>
      </c>
      <c r="H29" s="19">
        <f t="shared" si="16"/>
        <v>683</v>
      </c>
      <c r="I29" s="19">
        <f t="shared" si="16"/>
        <v>710</v>
      </c>
      <c r="J29" s="19">
        <f t="shared" si="16"/>
        <v>720</v>
      </c>
    </row>
    <row r="30" spans="1:10" x14ac:dyDescent="0.2">
      <c r="A30" s="26"/>
      <c r="B30" s="27"/>
      <c r="C30" s="27"/>
      <c r="D30" s="27"/>
      <c r="E30" s="27"/>
      <c r="F30" s="27"/>
      <c r="G30" s="27"/>
      <c r="H30" s="27"/>
      <c r="I30" s="27"/>
      <c r="J30" s="27"/>
    </row>
    <row r="32" spans="1:10" x14ac:dyDescent="0.2">
      <c r="A32" s="12" t="s">
        <v>60</v>
      </c>
      <c r="B32" s="13" t="str">
        <f t="shared" ref="B32:J32" si="17">B1</f>
        <v>T0</v>
      </c>
      <c r="C32" s="13" t="str">
        <f t="shared" si="17"/>
        <v>T1</v>
      </c>
      <c r="D32" s="13" t="str">
        <f t="shared" si="17"/>
        <v>T2</v>
      </c>
      <c r="E32" s="13" t="str">
        <f t="shared" si="17"/>
        <v>T3</v>
      </c>
      <c r="F32" s="13" t="str">
        <f t="shared" si="17"/>
        <v>T4</v>
      </c>
      <c r="G32" s="13" t="str">
        <f t="shared" si="17"/>
        <v>T5</v>
      </c>
      <c r="H32" s="13" t="str">
        <f t="shared" si="17"/>
        <v>T6</v>
      </c>
      <c r="I32" s="13" t="str">
        <f t="shared" si="17"/>
        <v>T7</v>
      </c>
      <c r="J32" s="13" t="str">
        <f t="shared" si="17"/>
        <v>T8--&gt;∞</v>
      </c>
    </row>
    <row r="33" spans="1:11" x14ac:dyDescent="0.2">
      <c r="A33" s="31" t="s">
        <v>56</v>
      </c>
      <c r="C33" s="5">
        <f t="shared" ref="C33:J33" si="18">C29</f>
        <v>-330</v>
      </c>
      <c r="D33" s="5">
        <f t="shared" si="18"/>
        <v>-20</v>
      </c>
      <c r="E33" s="5">
        <f t="shared" si="18"/>
        <v>257</v>
      </c>
      <c r="F33" s="5">
        <f t="shared" si="18"/>
        <v>529.5</v>
      </c>
      <c r="G33" s="5">
        <f t="shared" si="18"/>
        <v>670.5</v>
      </c>
      <c r="H33" s="5">
        <f t="shared" si="18"/>
        <v>683</v>
      </c>
      <c r="I33" s="5">
        <f t="shared" si="18"/>
        <v>710</v>
      </c>
      <c r="J33" s="5">
        <f t="shared" si="18"/>
        <v>720</v>
      </c>
    </row>
    <row r="34" spans="1:11" x14ac:dyDescent="0.2">
      <c r="A34" s="32"/>
      <c r="C34" s="6">
        <f>C64</f>
        <v>1.1200000000000001</v>
      </c>
      <c r="D34" s="6">
        <f t="shared" ref="D34:J34" si="19">D64</f>
        <v>1.2544000000000002</v>
      </c>
      <c r="E34" s="6">
        <f t="shared" si="19"/>
        <v>1.4049280000000004</v>
      </c>
      <c r="F34" s="6">
        <f t="shared" si="19"/>
        <v>1.5735193600000004</v>
      </c>
      <c r="G34" s="6">
        <f t="shared" si="19"/>
        <v>1.7623416832000005</v>
      </c>
      <c r="H34" s="6">
        <f t="shared" si="19"/>
        <v>1.9738226851840008</v>
      </c>
      <c r="I34" s="6">
        <f t="shared" si="19"/>
        <v>2.210681407406081</v>
      </c>
      <c r="J34" s="6">
        <f t="shared" si="19"/>
        <v>2.4759631762948109</v>
      </c>
    </row>
    <row r="35" spans="1:11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1:11" x14ac:dyDescent="0.2">
      <c r="A36" s="31" t="s">
        <v>56</v>
      </c>
      <c r="B36" s="3">
        <f>SUM(C36:J36)</f>
        <v>1547.3002410672982</v>
      </c>
      <c r="C36" s="1">
        <f>C33/C34</f>
        <v>-294.64285714285711</v>
      </c>
      <c r="D36" s="1">
        <f t="shared" ref="D36:J36" si="20">D33/D34</f>
        <v>-15.943877551020407</v>
      </c>
      <c r="E36" s="1">
        <f t="shared" si="20"/>
        <v>182.92752368804659</v>
      </c>
      <c r="F36" s="1">
        <f t="shared" si="20"/>
        <v>336.50682251535812</v>
      </c>
      <c r="G36" s="1">
        <f t="shared" si="20"/>
        <v>380.4597067593208</v>
      </c>
      <c r="H36" s="1">
        <f t="shared" si="20"/>
        <v>346.02905576411001</v>
      </c>
      <c r="I36" s="1">
        <f t="shared" si="20"/>
        <v>321.16794288919436</v>
      </c>
      <c r="J36" s="1">
        <f t="shared" si="20"/>
        <v>290.79592414514576</v>
      </c>
    </row>
    <row r="37" spans="1:11" x14ac:dyDescent="0.2">
      <c r="A37" s="32"/>
      <c r="B37" s="1"/>
      <c r="C37" s="1"/>
      <c r="D37" s="1"/>
      <c r="E37" s="1"/>
      <c r="F37" s="1"/>
      <c r="G37" s="1"/>
      <c r="H37" s="1"/>
      <c r="I37" s="1"/>
      <c r="J37" s="1"/>
    </row>
    <row r="38" spans="1:11" x14ac:dyDescent="0.2">
      <c r="A38" s="33" t="s">
        <v>57</v>
      </c>
      <c r="C38" s="5">
        <f>J29</f>
        <v>720</v>
      </c>
      <c r="D38" s="3">
        <f>C38/C39</f>
        <v>6000</v>
      </c>
      <c r="E38" s="1"/>
      <c r="F38" s="1"/>
      <c r="G38" s="1"/>
      <c r="H38" s="1"/>
    </row>
    <row r="39" spans="1:11" x14ac:dyDescent="0.2">
      <c r="A39" s="32"/>
      <c r="C39" s="7">
        <f>B64</f>
        <v>0.12</v>
      </c>
      <c r="D39" s="3"/>
      <c r="E39" s="1"/>
      <c r="F39" s="1"/>
      <c r="G39" s="1"/>
      <c r="H39" s="1"/>
    </row>
    <row r="40" spans="1:11" x14ac:dyDescent="0.2">
      <c r="A40" s="1"/>
      <c r="B40" s="7"/>
      <c r="D40" s="1"/>
      <c r="E40" s="1"/>
      <c r="F40" s="1"/>
      <c r="G40" s="1"/>
      <c r="H40" s="1"/>
    </row>
    <row r="41" spans="1:11" x14ac:dyDescent="0.2">
      <c r="A41" s="33" t="s">
        <v>58</v>
      </c>
      <c r="B41" s="3">
        <f>C41/C42</f>
        <v>2423.2993678762145</v>
      </c>
      <c r="C41" s="23">
        <f>C38/C39</f>
        <v>6000</v>
      </c>
      <c r="E41" s="1"/>
      <c r="F41" s="1"/>
      <c r="G41" s="1"/>
      <c r="H41" s="1"/>
    </row>
    <row r="42" spans="1:11" x14ac:dyDescent="0.2">
      <c r="A42" s="32"/>
      <c r="B42" s="3"/>
      <c r="C42" s="6">
        <f>J34</f>
        <v>2.4759631762948109</v>
      </c>
      <c r="E42" s="1"/>
      <c r="F42" s="1"/>
      <c r="G42" s="1"/>
      <c r="H42" s="1"/>
    </row>
    <row r="43" spans="1:11" x14ac:dyDescent="0.2">
      <c r="A43" s="1"/>
      <c r="B43" s="9"/>
      <c r="D43" s="1"/>
      <c r="E43" s="1"/>
      <c r="F43" s="1"/>
      <c r="G43" s="1"/>
      <c r="H43" s="1"/>
    </row>
    <row r="44" spans="1:11" ht="15" thickBot="1" x14ac:dyDescent="0.25">
      <c r="A44" s="22" t="s">
        <v>35</v>
      </c>
      <c r="B44" s="24">
        <f>B36+B41</f>
        <v>3970.599608943513</v>
      </c>
      <c r="C44" s="20"/>
      <c r="D44" s="21"/>
      <c r="E44" s="21"/>
      <c r="F44" s="21"/>
      <c r="G44" s="21"/>
      <c r="H44" s="21"/>
      <c r="I44" s="20"/>
      <c r="J44" s="20"/>
    </row>
    <row r="45" spans="1:11" x14ac:dyDescent="0.2">
      <c r="A45" s="6"/>
      <c r="B45" s="11"/>
      <c r="D45" s="1"/>
      <c r="E45" s="1"/>
      <c r="F45" s="1"/>
      <c r="G45" s="1"/>
      <c r="H45" s="1"/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0"/>
      <c r="K46" s="8"/>
    </row>
    <row r="47" spans="1:11" x14ac:dyDescent="0.2">
      <c r="A47" s="12" t="s">
        <v>33</v>
      </c>
      <c r="B47" s="12" t="str">
        <f t="shared" ref="B47:J47" si="21">B1</f>
        <v>T0</v>
      </c>
      <c r="C47" s="12" t="str">
        <f t="shared" si="21"/>
        <v>T1</v>
      </c>
      <c r="D47" s="12" t="str">
        <f t="shared" si="21"/>
        <v>T2</v>
      </c>
      <c r="E47" s="12" t="str">
        <f t="shared" si="21"/>
        <v>T3</v>
      </c>
      <c r="F47" s="12" t="str">
        <f t="shared" si="21"/>
        <v>T4</v>
      </c>
      <c r="G47" s="12" t="str">
        <f t="shared" si="21"/>
        <v>T5</v>
      </c>
      <c r="H47" s="12" t="str">
        <f t="shared" si="21"/>
        <v>T6</v>
      </c>
      <c r="I47" s="12" t="str">
        <f t="shared" si="21"/>
        <v>T7</v>
      </c>
      <c r="J47" s="12" t="str">
        <f t="shared" si="21"/>
        <v>T8--&gt;∞</v>
      </c>
      <c r="K47" s="8"/>
    </row>
    <row r="48" spans="1:11" x14ac:dyDescent="0.2">
      <c r="A48" t="s">
        <v>38</v>
      </c>
      <c r="B48" s="3"/>
      <c r="C48" s="3">
        <f>B51</f>
        <v>3970.599608943513</v>
      </c>
      <c r="D48" s="3">
        <f t="shared" ref="D48:J48" si="22">C51</f>
        <v>4777.0715620167348</v>
      </c>
      <c r="E48" s="3">
        <f t="shared" si="22"/>
        <v>5370.3201494587429</v>
      </c>
      <c r="F48" s="3">
        <f t="shared" si="22"/>
        <v>5757.758567393792</v>
      </c>
      <c r="G48" s="3">
        <f t="shared" si="22"/>
        <v>5919.189595481047</v>
      </c>
      <c r="H48" s="3">
        <f t="shared" si="22"/>
        <v>5958.9923469387722</v>
      </c>
      <c r="I48" s="3">
        <f t="shared" si="22"/>
        <v>5991.0714285714248</v>
      </c>
      <c r="J48" s="3">
        <f t="shared" si="22"/>
        <v>5999.9999999999955</v>
      </c>
      <c r="K48" s="8"/>
    </row>
    <row r="49" spans="1:11" x14ac:dyDescent="0.2">
      <c r="A49" t="s">
        <v>34</v>
      </c>
      <c r="B49" s="3"/>
      <c r="C49" s="3">
        <f t="shared" ref="C49:J49" si="23">$B$64*C48</f>
        <v>476.47195307322153</v>
      </c>
      <c r="D49" s="3">
        <f t="shared" si="23"/>
        <v>573.2485874420081</v>
      </c>
      <c r="E49" s="3">
        <f t="shared" si="23"/>
        <v>644.43841793504907</v>
      </c>
      <c r="F49" s="3">
        <f t="shared" si="23"/>
        <v>690.93102808725496</v>
      </c>
      <c r="G49" s="3">
        <f t="shared" si="23"/>
        <v>710.30275145772566</v>
      </c>
      <c r="H49" s="3">
        <f t="shared" si="23"/>
        <v>715.07908163265267</v>
      </c>
      <c r="I49" s="3">
        <f t="shared" si="23"/>
        <v>718.92857142857099</v>
      </c>
      <c r="J49" s="3">
        <f t="shared" si="23"/>
        <v>719.99999999999943</v>
      </c>
      <c r="K49" s="8"/>
    </row>
    <row r="50" spans="1:11" x14ac:dyDescent="0.2">
      <c r="A50" t="s">
        <v>36</v>
      </c>
      <c r="B50" s="3"/>
      <c r="C50" s="3">
        <f t="shared" ref="C50:J50" si="24">C29</f>
        <v>-330</v>
      </c>
      <c r="D50" s="3">
        <f t="shared" si="24"/>
        <v>-20</v>
      </c>
      <c r="E50" s="3">
        <f t="shared" si="24"/>
        <v>257</v>
      </c>
      <c r="F50" s="3">
        <f t="shared" si="24"/>
        <v>529.5</v>
      </c>
      <c r="G50" s="3">
        <f t="shared" si="24"/>
        <v>670.5</v>
      </c>
      <c r="H50" s="3">
        <f t="shared" si="24"/>
        <v>683</v>
      </c>
      <c r="I50" s="3">
        <f t="shared" si="24"/>
        <v>710</v>
      </c>
      <c r="J50" s="3">
        <f t="shared" si="24"/>
        <v>720</v>
      </c>
      <c r="K50" s="8"/>
    </row>
    <row r="51" spans="1:11" ht="15" thickBot="1" x14ac:dyDescent="0.25">
      <c r="A51" s="20" t="s">
        <v>37</v>
      </c>
      <c r="B51" s="25">
        <f>B44</f>
        <v>3970.599608943513</v>
      </c>
      <c r="C51" s="25">
        <f>C48+C49-C50</f>
        <v>4777.0715620167348</v>
      </c>
      <c r="D51" s="25">
        <f t="shared" ref="D51:J51" si="25">D48+D49-D50</f>
        <v>5370.3201494587429</v>
      </c>
      <c r="E51" s="25">
        <f t="shared" si="25"/>
        <v>5757.758567393792</v>
      </c>
      <c r="F51" s="25">
        <f t="shared" si="25"/>
        <v>5919.189595481047</v>
      </c>
      <c r="G51" s="25">
        <f t="shared" si="25"/>
        <v>5958.9923469387722</v>
      </c>
      <c r="H51" s="25">
        <f t="shared" si="25"/>
        <v>5991.0714285714248</v>
      </c>
      <c r="I51" s="25">
        <f t="shared" si="25"/>
        <v>5999.9999999999955</v>
      </c>
      <c r="J51" s="25">
        <f t="shared" si="25"/>
        <v>5999.9999999999945</v>
      </c>
      <c r="K51" s="8"/>
    </row>
    <row r="52" spans="1:11" x14ac:dyDescent="0.2">
      <c r="B52" s="1"/>
      <c r="C52" s="1"/>
      <c r="D52" s="1"/>
      <c r="E52" s="1"/>
      <c r="F52" s="1"/>
      <c r="G52" s="1"/>
      <c r="H52" s="1"/>
      <c r="I52" s="1"/>
      <c r="J52" s="6"/>
      <c r="K52" s="8"/>
    </row>
    <row r="53" spans="1:11" x14ac:dyDescent="0.2">
      <c r="B53" s="1"/>
      <c r="C53" s="1"/>
      <c r="D53" s="1"/>
      <c r="E53" s="1"/>
      <c r="F53" s="1"/>
      <c r="G53" s="1"/>
      <c r="H53" s="1"/>
      <c r="I53" s="1"/>
      <c r="J53" s="6"/>
      <c r="K53" s="8"/>
    </row>
    <row r="54" spans="1:11" x14ac:dyDescent="0.2">
      <c r="A54" s="18" t="s">
        <v>39</v>
      </c>
      <c r="B54" s="13" t="str">
        <f t="shared" ref="B54:J54" si="26">B1</f>
        <v>T0</v>
      </c>
      <c r="C54" s="13" t="str">
        <f t="shared" si="26"/>
        <v>T1</v>
      </c>
      <c r="D54" s="13" t="str">
        <f t="shared" si="26"/>
        <v>T2</v>
      </c>
      <c r="E54" s="13" t="str">
        <f t="shared" si="26"/>
        <v>T3</v>
      </c>
      <c r="F54" s="13" t="str">
        <f t="shared" si="26"/>
        <v>T4</v>
      </c>
      <c r="G54" s="13" t="str">
        <f t="shared" si="26"/>
        <v>T5</v>
      </c>
      <c r="H54" s="13" t="str">
        <f t="shared" si="26"/>
        <v>T6</v>
      </c>
      <c r="I54" s="13" t="str">
        <f t="shared" si="26"/>
        <v>T7</v>
      </c>
      <c r="J54" s="13" t="str">
        <f t="shared" si="26"/>
        <v>T8--&gt;∞</v>
      </c>
    </row>
    <row r="55" spans="1:11" x14ac:dyDescent="0.2">
      <c r="A55" t="s">
        <v>6</v>
      </c>
      <c r="B55" s="1">
        <v>0</v>
      </c>
      <c r="C55" s="1">
        <v>80</v>
      </c>
      <c r="D55" s="1">
        <v>120</v>
      </c>
      <c r="E55" s="1">
        <v>168</v>
      </c>
      <c r="F55" s="1">
        <v>216</v>
      </c>
      <c r="G55" s="1">
        <v>236</v>
      </c>
      <c r="H55" s="1">
        <v>236</v>
      </c>
      <c r="I55" s="1">
        <v>240</v>
      </c>
      <c r="J55" s="1">
        <v>240</v>
      </c>
    </row>
    <row r="56" spans="1:11" x14ac:dyDescent="0.2">
      <c r="A56" t="s">
        <v>7</v>
      </c>
      <c r="B56" s="1">
        <v>0</v>
      </c>
      <c r="C56" s="1">
        <v>100</v>
      </c>
      <c r="D56" s="1">
        <v>150</v>
      </c>
      <c r="E56" s="1">
        <v>210</v>
      </c>
      <c r="F56" s="1">
        <v>270</v>
      </c>
      <c r="G56" s="1">
        <v>295</v>
      </c>
      <c r="H56" s="1">
        <v>295</v>
      </c>
      <c r="I56" s="1">
        <v>300</v>
      </c>
      <c r="J56" s="1">
        <v>300</v>
      </c>
    </row>
    <row r="57" spans="1:11" x14ac:dyDescent="0.2">
      <c r="A57" t="s">
        <v>8</v>
      </c>
      <c r="B57" s="1">
        <v>0</v>
      </c>
      <c r="C57" s="1">
        <v>90</v>
      </c>
      <c r="D57" s="1">
        <v>120</v>
      </c>
      <c r="E57" s="1">
        <v>165</v>
      </c>
      <c r="F57" s="1">
        <v>202.5</v>
      </c>
      <c r="G57" s="1">
        <v>222</v>
      </c>
      <c r="H57" s="1">
        <v>225</v>
      </c>
      <c r="I57" s="1">
        <v>225</v>
      </c>
      <c r="J57" s="1">
        <v>225</v>
      </c>
    </row>
    <row r="58" spans="1:11" x14ac:dyDescent="0.2">
      <c r="A58" s="14" t="s">
        <v>9</v>
      </c>
      <c r="B58" s="16">
        <v>0</v>
      </c>
      <c r="C58" s="16">
        <v>90</v>
      </c>
      <c r="D58" s="16">
        <v>150</v>
      </c>
      <c r="E58" s="16">
        <v>213</v>
      </c>
      <c r="F58" s="16">
        <v>283.5</v>
      </c>
      <c r="G58" s="16">
        <v>309</v>
      </c>
      <c r="H58" s="16">
        <v>306</v>
      </c>
      <c r="I58" s="16">
        <v>316</v>
      </c>
      <c r="J58" s="16">
        <v>316</v>
      </c>
    </row>
    <row r="59" spans="1:11" ht="15" thickBot="1" x14ac:dyDescent="0.25">
      <c r="A59" s="20" t="s">
        <v>25</v>
      </c>
      <c r="B59" s="20"/>
      <c r="C59" s="21">
        <f>B58-C58</f>
        <v>-90</v>
      </c>
      <c r="D59" s="21">
        <f t="shared" ref="D59:J59" si="27">C58-D58</f>
        <v>-60</v>
      </c>
      <c r="E59" s="21">
        <f t="shared" si="27"/>
        <v>-63</v>
      </c>
      <c r="F59" s="21">
        <f t="shared" si="27"/>
        <v>-70.5</v>
      </c>
      <c r="G59" s="21">
        <f t="shared" si="27"/>
        <v>-25.5</v>
      </c>
      <c r="H59" s="21">
        <f t="shared" si="27"/>
        <v>3</v>
      </c>
      <c r="I59" s="21">
        <f t="shared" si="27"/>
        <v>-10</v>
      </c>
      <c r="J59" s="21">
        <f t="shared" si="27"/>
        <v>0</v>
      </c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2" spans="1:11" x14ac:dyDescent="0.2">
      <c r="A62" s="18" t="s">
        <v>40</v>
      </c>
      <c r="B62" s="13" t="str">
        <f t="shared" ref="B62:J62" si="28">B54</f>
        <v>T0</v>
      </c>
      <c r="C62" s="13" t="str">
        <f t="shared" si="28"/>
        <v>T1</v>
      </c>
      <c r="D62" s="13" t="str">
        <f t="shared" si="28"/>
        <v>T2</v>
      </c>
      <c r="E62" s="13" t="str">
        <f t="shared" si="28"/>
        <v>T3</v>
      </c>
      <c r="F62" s="13" t="str">
        <f t="shared" si="28"/>
        <v>T4</v>
      </c>
      <c r="G62" s="13" t="str">
        <f t="shared" si="28"/>
        <v>T5</v>
      </c>
      <c r="H62" s="13" t="str">
        <f t="shared" si="28"/>
        <v>T6</v>
      </c>
      <c r="I62" s="13" t="str">
        <f t="shared" si="28"/>
        <v>T7</v>
      </c>
      <c r="J62" s="13" t="str">
        <f t="shared" si="28"/>
        <v>T8--&gt;∞</v>
      </c>
    </row>
    <row r="63" spans="1:11" x14ac:dyDescent="0.2">
      <c r="A63" t="s">
        <v>31</v>
      </c>
      <c r="B63">
        <v>0</v>
      </c>
      <c r="C63">
        <v>1</v>
      </c>
      <c r="D63">
        <v>2</v>
      </c>
      <c r="E63">
        <v>3</v>
      </c>
      <c r="F63">
        <v>4</v>
      </c>
      <c r="G63">
        <v>5</v>
      </c>
      <c r="H63">
        <v>6</v>
      </c>
      <c r="I63">
        <v>7</v>
      </c>
      <c r="J63">
        <v>8</v>
      </c>
    </row>
    <row r="64" spans="1:11" ht="15" thickBot="1" x14ac:dyDescent="0.25">
      <c r="A64" s="20" t="s">
        <v>32</v>
      </c>
      <c r="B64" s="29">
        <v>0.12</v>
      </c>
      <c r="C64" s="30">
        <f>(1+$B$64)^C63</f>
        <v>1.1200000000000001</v>
      </c>
      <c r="D64" s="30">
        <f t="shared" ref="D64:J64" si="29">(1+$B$64)^D63</f>
        <v>1.2544000000000002</v>
      </c>
      <c r="E64" s="30">
        <f t="shared" si="29"/>
        <v>1.4049280000000004</v>
      </c>
      <c r="F64" s="30">
        <f t="shared" si="29"/>
        <v>1.5735193600000004</v>
      </c>
      <c r="G64" s="30">
        <f t="shared" si="29"/>
        <v>1.7623416832000005</v>
      </c>
      <c r="H64" s="30">
        <f t="shared" si="29"/>
        <v>1.9738226851840008</v>
      </c>
      <c r="I64" s="30">
        <f t="shared" si="29"/>
        <v>2.210681407406081</v>
      </c>
      <c r="J64" s="30">
        <f t="shared" si="29"/>
        <v>2.4759631762948109</v>
      </c>
    </row>
    <row r="67" spans="1:10" x14ac:dyDescent="0.2">
      <c r="A67" s="18" t="s">
        <v>42</v>
      </c>
      <c r="B67" s="13" t="str">
        <f t="shared" ref="B67:J67" si="30">B80</f>
        <v>T0</v>
      </c>
      <c r="C67" s="13" t="str">
        <f t="shared" si="30"/>
        <v>T1</v>
      </c>
      <c r="D67" s="13" t="str">
        <f t="shared" si="30"/>
        <v>T2</v>
      </c>
      <c r="E67" s="13" t="str">
        <f t="shared" si="30"/>
        <v>T3</v>
      </c>
      <c r="F67" s="13" t="str">
        <f t="shared" si="30"/>
        <v>T4</v>
      </c>
      <c r="G67" s="13" t="str">
        <f t="shared" si="30"/>
        <v>T5</v>
      </c>
      <c r="H67" s="13" t="str">
        <f t="shared" si="30"/>
        <v>T6</v>
      </c>
      <c r="I67" s="13" t="str">
        <f t="shared" si="30"/>
        <v>T7</v>
      </c>
      <c r="J67" s="13" t="str">
        <f t="shared" si="30"/>
        <v>T8--&gt;∞</v>
      </c>
    </row>
    <row r="68" spans="1:10" x14ac:dyDescent="0.2">
      <c r="A68" t="s">
        <v>43</v>
      </c>
      <c r="B68" s="3">
        <v>0</v>
      </c>
      <c r="C68" s="3">
        <f>B71</f>
        <v>600</v>
      </c>
      <c r="D68" s="3">
        <f t="shared" ref="D68:J68" si="31">C71</f>
        <v>1000</v>
      </c>
      <c r="E68" s="3">
        <f t="shared" si="31"/>
        <v>1200</v>
      </c>
      <c r="F68" s="3">
        <f t="shared" si="31"/>
        <v>1200</v>
      </c>
      <c r="G68" s="3">
        <f t="shared" si="31"/>
        <v>1200</v>
      </c>
      <c r="H68" s="3">
        <f t="shared" si="31"/>
        <v>1200</v>
      </c>
      <c r="I68" s="3">
        <f t="shared" si="31"/>
        <v>1200</v>
      </c>
      <c r="J68" s="3">
        <f t="shared" si="31"/>
        <v>1200</v>
      </c>
    </row>
    <row r="69" spans="1:10" x14ac:dyDescent="0.2">
      <c r="A69" t="s">
        <v>44</v>
      </c>
      <c r="B69" s="3">
        <v>600</v>
      </c>
      <c r="C69" s="3">
        <f t="shared" ref="C69:J69" si="32">-C27</f>
        <v>600</v>
      </c>
      <c r="D69" s="3">
        <f t="shared" si="32"/>
        <v>600</v>
      </c>
      <c r="E69" s="3">
        <f t="shared" si="32"/>
        <v>600</v>
      </c>
      <c r="F69" s="3">
        <f t="shared" si="32"/>
        <v>600</v>
      </c>
      <c r="G69" s="3">
        <f t="shared" si="32"/>
        <v>600</v>
      </c>
      <c r="H69" s="3">
        <f t="shared" si="32"/>
        <v>600</v>
      </c>
      <c r="I69" s="3">
        <f t="shared" si="32"/>
        <v>600</v>
      </c>
      <c r="J69" s="3">
        <f t="shared" si="32"/>
        <v>600</v>
      </c>
    </row>
    <row r="70" spans="1:10" x14ac:dyDescent="0.2">
      <c r="A70" t="s">
        <v>45</v>
      </c>
      <c r="B70" s="3">
        <f t="shared" ref="B70:J70" si="33">-B4</f>
        <v>0</v>
      </c>
      <c r="C70" s="3">
        <f t="shared" si="33"/>
        <v>-200</v>
      </c>
      <c r="D70" s="3">
        <f t="shared" si="33"/>
        <v>-400</v>
      </c>
      <c r="E70" s="3">
        <f t="shared" si="33"/>
        <v>-600</v>
      </c>
      <c r="F70" s="3">
        <f t="shared" si="33"/>
        <v>-600</v>
      </c>
      <c r="G70" s="3">
        <f t="shared" si="33"/>
        <v>-600</v>
      </c>
      <c r="H70" s="3">
        <f t="shared" si="33"/>
        <v>-600</v>
      </c>
      <c r="I70" s="3">
        <f t="shared" si="33"/>
        <v>-600</v>
      </c>
      <c r="J70" s="3">
        <f t="shared" si="33"/>
        <v>-600</v>
      </c>
    </row>
    <row r="71" spans="1:10" ht="15" thickBot="1" x14ac:dyDescent="0.25">
      <c r="A71" s="17" t="s">
        <v>46</v>
      </c>
      <c r="B71" s="19">
        <f>SUM(B68:B70)</f>
        <v>600</v>
      </c>
      <c r="C71" s="19">
        <f>SUM(C68:C70)</f>
        <v>1000</v>
      </c>
      <c r="D71" s="19">
        <f t="shared" ref="D71:J71" si="34">SUM(D68:D70)</f>
        <v>1200</v>
      </c>
      <c r="E71" s="19">
        <f t="shared" si="34"/>
        <v>1200</v>
      </c>
      <c r="F71" s="19">
        <f t="shared" si="34"/>
        <v>1200</v>
      </c>
      <c r="G71" s="19">
        <f t="shared" si="34"/>
        <v>1200</v>
      </c>
      <c r="H71" s="19">
        <f t="shared" si="34"/>
        <v>1200</v>
      </c>
      <c r="I71" s="19">
        <f t="shared" si="34"/>
        <v>1200</v>
      </c>
      <c r="J71" s="19">
        <f t="shared" si="34"/>
        <v>1200</v>
      </c>
    </row>
    <row r="72" spans="1:10" x14ac:dyDescent="0.2">
      <c r="A72" s="26"/>
      <c r="B72" s="27"/>
      <c r="C72" s="27"/>
      <c r="D72" s="27"/>
      <c r="E72" s="27"/>
      <c r="F72" s="27"/>
      <c r="G72" s="27"/>
      <c r="H72" s="27"/>
      <c r="I72" s="27"/>
      <c r="J72" s="27"/>
    </row>
    <row r="74" spans="1:10" x14ac:dyDescent="0.2">
      <c r="A74" s="18" t="s">
        <v>50</v>
      </c>
      <c r="B74" s="13" t="str">
        <f>B67</f>
        <v>T0</v>
      </c>
      <c r="C74" s="13" t="str">
        <f t="shared" ref="C74:J74" si="35">C67</f>
        <v>T1</v>
      </c>
      <c r="D74" s="13" t="str">
        <f t="shared" si="35"/>
        <v>T2</v>
      </c>
      <c r="E74" s="13" t="str">
        <f t="shared" si="35"/>
        <v>T3</v>
      </c>
      <c r="F74" s="13" t="str">
        <f t="shared" si="35"/>
        <v>T4</v>
      </c>
      <c r="G74" s="13" t="str">
        <f t="shared" si="35"/>
        <v>T5</v>
      </c>
      <c r="H74" s="13" t="str">
        <f t="shared" si="35"/>
        <v>T6</v>
      </c>
      <c r="I74" s="13" t="str">
        <f t="shared" si="35"/>
        <v>T7</v>
      </c>
      <c r="J74" s="13" t="str">
        <f t="shared" si="35"/>
        <v>T8--&gt;∞</v>
      </c>
    </row>
    <row r="75" spans="1:10" x14ac:dyDescent="0.2">
      <c r="A75" s="3" t="s">
        <v>51</v>
      </c>
      <c r="B75" s="3">
        <v>600</v>
      </c>
      <c r="C75" s="3">
        <f>B77</f>
        <v>600</v>
      </c>
      <c r="D75" s="3">
        <f t="shared" ref="D75:J75" si="36">C77</f>
        <v>760</v>
      </c>
      <c r="E75" s="3">
        <f t="shared" si="36"/>
        <v>1000</v>
      </c>
      <c r="F75" s="3">
        <f t="shared" si="36"/>
        <v>1320</v>
      </c>
      <c r="G75" s="3">
        <f t="shared" si="36"/>
        <v>1920</v>
      </c>
      <c r="H75" s="3">
        <f t="shared" si="36"/>
        <v>2616</v>
      </c>
      <c r="I75" s="3">
        <f t="shared" si="36"/>
        <v>3296</v>
      </c>
      <c r="J75" s="3">
        <f t="shared" si="36"/>
        <v>4016</v>
      </c>
    </row>
    <row r="76" spans="1:10" x14ac:dyDescent="0.2">
      <c r="A76" s="3" t="s">
        <v>52</v>
      </c>
      <c r="B76" s="3">
        <f t="shared" ref="B76:J76" si="37">B7</f>
        <v>0</v>
      </c>
      <c r="C76" s="3">
        <f t="shared" si="37"/>
        <v>160</v>
      </c>
      <c r="D76" s="3">
        <f t="shared" si="37"/>
        <v>240</v>
      </c>
      <c r="E76" s="3">
        <f t="shared" si="37"/>
        <v>320</v>
      </c>
      <c r="F76" s="3">
        <f t="shared" si="37"/>
        <v>600</v>
      </c>
      <c r="G76" s="3">
        <f t="shared" si="37"/>
        <v>696</v>
      </c>
      <c r="H76" s="3">
        <f t="shared" si="37"/>
        <v>680</v>
      </c>
      <c r="I76" s="3">
        <f t="shared" si="37"/>
        <v>720</v>
      </c>
      <c r="J76" s="3">
        <f t="shared" si="37"/>
        <v>720</v>
      </c>
    </row>
    <row r="77" spans="1:10" ht="15" thickBot="1" x14ac:dyDescent="0.25">
      <c r="A77" s="25" t="s">
        <v>53</v>
      </c>
      <c r="B77" s="25">
        <f>SUM(B75:B76)</f>
        <v>600</v>
      </c>
      <c r="C77" s="25">
        <f>SUM(C75:C76)</f>
        <v>760</v>
      </c>
      <c r="D77" s="25">
        <f t="shared" ref="D77:J77" si="38">SUM(D75:D76)</f>
        <v>1000</v>
      </c>
      <c r="E77" s="25">
        <f t="shared" si="38"/>
        <v>1320</v>
      </c>
      <c r="F77" s="25">
        <f t="shared" si="38"/>
        <v>1920</v>
      </c>
      <c r="G77" s="25">
        <f t="shared" si="38"/>
        <v>2616</v>
      </c>
      <c r="H77" s="25">
        <f t="shared" si="38"/>
        <v>3296</v>
      </c>
      <c r="I77" s="25">
        <f t="shared" si="38"/>
        <v>4016</v>
      </c>
      <c r="J77" s="25">
        <f t="shared" si="38"/>
        <v>4736</v>
      </c>
    </row>
    <row r="80" spans="1:10" x14ac:dyDescent="0.2">
      <c r="A80" s="18" t="s">
        <v>19</v>
      </c>
      <c r="B80" s="13" t="str">
        <f t="shared" ref="B80:J80" si="39">B54</f>
        <v>T0</v>
      </c>
      <c r="C80" s="13" t="str">
        <f t="shared" si="39"/>
        <v>T1</v>
      </c>
      <c r="D80" s="13" t="str">
        <f t="shared" si="39"/>
        <v>T2</v>
      </c>
      <c r="E80" s="13" t="str">
        <f t="shared" si="39"/>
        <v>T3</v>
      </c>
      <c r="F80" s="13" t="str">
        <f t="shared" si="39"/>
        <v>T4</v>
      </c>
      <c r="G80" s="13" t="str">
        <f t="shared" si="39"/>
        <v>T5</v>
      </c>
      <c r="H80" s="13" t="str">
        <f t="shared" si="39"/>
        <v>T6</v>
      </c>
      <c r="I80" s="13" t="str">
        <f t="shared" si="39"/>
        <v>T7</v>
      </c>
      <c r="J80" s="13" t="str">
        <f t="shared" si="39"/>
        <v>T8--&gt;∞</v>
      </c>
    </row>
    <row r="81" spans="1:10" x14ac:dyDescent="0.2">
      <c r="A81" t="s">
        <v>17</v>
      </c>
      <c r="C81" s="2"/>
      <c r="D81" s="2">
        <f t="shared" ref="D81:J82" si="40">D2/C2-1</f>
        <v>0.5</v>
      </c>
      <c r="E81" s="2">
        <f t="shared" si="40"/>
        <v>0.39999999999999991</v>
      </c>
      <c r="F81" s="2">
        <f t="shared" si="40"/>
        <v>0.28571428571428581</v>
      </c>
      <c r="G81" s="2">
        <f t="shared" si="40"/>
        <v>9.259259259259256E-2</v>
      </c>
      <c r="H81" s="2">
        <f t="shared" si="40"/>
        <v>0</v>
      </c>
      <c r="I81" s="2">
        <f t="shared" si="40"/>
        <v>1.6949152542372836E-2</v>
      </c>
      <c r="J81" s="2">
        <f t="shared" si="40"/>
        <v>0</v>
      </c>
    </row>
    <row r="82" spans="1:10" x14ac:dyDescent="0.2">
      <c r="A82" t="s">
        <v>18</v>
      </c>
      <c r="C82" s="2"/>
      <c r="D82" s="2">
        <f t="shared" si="40"/>
        <v>0.33333333333333326</v>
      </c>
      <c r="E82" s="2">
        <f t="shared" si="40"/>
        <v>0.375</v>
      </c>
      <c r="F82" s="2">
        <f t="shared" si="40"/>
        <v>0.22727272727272729</v>
      </c>
      <c r="G82" s="2">
        <f t="shared" si="40"/>
        <v>9.6296296296296324E-2</v>
      </c>
      <c r="H82" s="2">
        <f t="shared" si="40"/>
        <v>1.3513513513513598E-2</v>
      </c>
      <c r="I82" s="2">
        <f t="shared" si="40"/>
        <v>0</v>
      </c>
      <c r="J82" s="2">
        <f t="shared" si="40"/>
        <v>0</v>
      </c>
    </row>
    <row r="83" spans="1:10" x14ac:dyDescent="0.2">
      <c r="A83" t="s">
        <v>27</v>
      </c>
      <c r="C83" s="2">
        <f t="shared" ref="C83:J83" si="41">C6/C5</f>
        <v>0.2</v>
      </c>
      <c r="D83" s="2">
        <f t="shared" si="41"/>
        <v>0.2</v>
      </c>
      <c r="E83" s="2">
        <f t="shared" si="41"/>
        <v>0.2</v>
      </c>
      <c r="F83" s="2">
        <f t="shared" si="41"/>
        <v>0.2</v>
      </c>
      <c r="G83" s="2">
        <f t="shared" si="41"/>
        <v>0.2</v>
      </c>
      <c r="H83" s="2">
        <f t="shared" si="41"/>
        <v>0.2</v>
      </c>
      <c r="I83" s="2">
        <f t="shared" si="41"/>
        <v>0.2</v>
      </c>
      <c r="J83" s="2">
        <f t="shared" si="41"/>
        <v>0.2</v>
      </c>
    </row>
    <row r="84" spans="1:10" x14ac:dyDescent="0.2">
      <c r="A84" t="s">
        <v>28</v>
      </c>
      <c r="C84" s="2">
        <f t="shared" ref="C84:J84" si="42">C55/C2</f>
        <v>0.08</v>
      </c>
      <c r="D84" s="2">
        <f t="shared" si="42"/>
        <v>0.08</v>
      </c>
      <c r="E84" s="2">
        <f t="shared" si="42"/>
        <v>0.08</v>
      </c>
      <c r="F84" s="2">
        <f t="shared" si="42"/>
        <v>0.08</v>
      </c>
      <c r="G84" s="2">
        <f t="shared" si="42"/>
        <v>0.08</v>
      </c>
      <c r="H84" s="2">
        <f t="shared" si="42"/>
        <v>0.08</v>
      </c>
      <c r="I84" s="2">
        <f t="shared" si="42"/>
        <v>0.08</v>
      </c>
      <c r="J84" s="2">
        <f t="shared" si="42"/>
        <v>0.08</v>
      </c>
    </row>
    <row r="85" spans="1:10" x14ac:dyDescent="0.2">
      <c r="A85" t="s">
        <v>29</v>
      </c>
      <c r="C85" s="2">
        <f t="shared" ref="C85:J86" si="43">C56/C2</f>
        <v>0.1</v>
      </c>
      <c r="D85" s="2">
        <f t="shared" si="43"/>
        <v>0.1</v>
      </c>
      <c r="E85" s="2">
        <f t="shared" si="43"/>
        <v>0.1</v>
      </c>
      <c r="F85" s="2">
        <f t="shared" si="43"/>
        <v>0.1</v>
      </c>
      <c r="G85" s="2">
        <f t="shared" si="43"/>
        <v>0.1</v>
      </c>
      <c r="H85" s="2">
        <f t="shared" si="43"/>
        <v>0.1</v>
      </c>
      <c r="I85" s="2">
        <f t="shared" si="43"/>
        <v>0.1</v>
      </c>
      <c r="J85" s="2">
        <f t="shared" si="43"/>
        <v>0.1</v>
      </c>
    </row>
    <row r="86" spans="1:10" ht="15" thickBot="1" x14ac:dyDescent="0.25">
      <c r="A86" s="20" t="s">
        <v>30</v>
      </c>
      <c r="B86" s="20"/>
      <c r="C86" s="28">
        <f t="shared" si="43"/>
        <v>0.15</v>
      </c>
      <c r="D86" s="28">
        <f t="shared" si="43"/>
        <v>0.15</v>
      </c>
      <c r="E86" s="28">
        <f t="shared" si="43"/>
        <v>0.15</v>
      </c>
      <c r="F86" s="28">
        <f t="shared" si="43"/>
        <v>0.15</v>
      </c>
      <c r="G86" s="28">
        <f t="shared" si="43"/>
        <v>0.15</v>
      </c>
      <c r="H86" s="28">
        <f t="shared" si="43"/>
        <v>0.15</v>
      </c>
      <c r="I86" s="28">
        <f t="shared" si="43"/>
        <v>0.15</v>
      </c>
      <c r="J86" s="28">
        <f t="shared" si="43"/>
        <v>0.15</v>
      </c>
    </row>
    <row r="87" spans="1:10" x14ac:dyDescent="0.2">
      <c r="B87" s="1"/>
      <c r="C87" s="1"/>
      <c r="D87" s="1"/>
      <c r="E87" s="1"/>
      <c r="F87" s="1"/>
      <c r="G87" s="1"/>
      <c r="H87" s="1"/>
      <c r="I87" s="1"/>
      <c r="J87" s="1"/>
    </row>
  </sheetData>
  <mergeCells count="4">
    <mergeCell ref="A33:A34"/>
    <mergeCell ref="A38:A39"/>
    <mergeCell ref="A41:A42"/>
    <mergeCell ref="A36:A37"/>
  </mergeCells>
  <phoneticPr fontId="2" type="noConversion"/>
  <pageMargins left="0.7" right="0.7" top="0.75" bottom="0.75" header="0.3" footer="0.3"/>
  <pageSetup paperSize="8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Bellona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Barend Salemink</dc:creator>
  <cp:lastModifiedBy>Barend Salemink</cp:lastModifiedBy>
  <cp:lastPrinted>2022-08-25T09:38:44Z</cp:lastPrinted>
  <dcterms:created xsi:type="dcterms:W3CDTF">2022-03-21T13:22:32Z</dcterms:created>
  <dcterms:modified xsi:type="dcterms:W3CDTF">2022-08-25T09:38:45Z</dcterms:modified>
</cp:coreProperties>
</file>