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ueincnl-my.sharepoint.com/personal/barend_salemink_valueinc_nl/Documents/Knowledge Base BWS/Werken met Waarde/5 Ceres - Casus/"/>
    </mc:Choice>
  </mc:AlternateContent>
  <xr:revisionPtr revIDLastSave="14" documentId="8_{8ACF5123-C08E-4763-9CA0-8CA1AA93F868}" xr6:coauthVersionLast="47" xr6:coauthVersionMax="47" xr10:uidLastSave="{6F1B4BAF-E5B4-49ED-AFAB-A50890EA7A18}"/>
  <bookViews>
    <workbookView xWindow="1560" yWindow="1560" windowWidth="42225" windowHeight="19575" tabRatio="730" xr2:uid="{A9DFA767-4A73-47EC-9933-169E2E24A12A}"/>
  </bookViews>
  <sheets>
    <sheet name="ceres + no sub +vast vv-ev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3" i="8" l="1"/>
  <c r="K143" i="8"/>
  <c r="L143" i="8"/>
  <c r="M143" i="8"/>
  <c r="N143" i="8"/>
  <c r="O143" i="8"/>
  <c r="P143" i="8"/>
  <c r="Q143" i="8"/>
  <c r="R143" i="8"/>
  <c r="I143" i="8"/>
  <c r="F113" i="8"/>
  <c r="F114" i="8" s="1"/>
  <c r="A114" i="8"/>
  <c r="G167" i="8" l="1"/>
  <c r="J145" i="8"/>
  <c r="K145" i="8"/>
  <c r="L145" i="8"/>
  <c r="M145" i="8"/>
  <c r="N145" i="8"/>
  <c r="O145" i="8"/>
  <c r="P145" i="8"/>
  <c r="Q145" i="8"/>
  <c r="R145" i="8"/>
  <c r="I145" i="8"/>
  <c r="R140" i="8"/>
  <c r="J140" i="8"/>
  <c r="K140" i="8"/>
  <c r="L140" i="8"/>
  <c r="M140" i="8"/>
  <c r="N140" i="8"/>
  <c r="O140" i="8"/>
  <c r="P140" i="8"/>
  <c r="Q140" i="8"/>
  <c r="I140" i="8"/>
  <c r="H118" i="8"/>
  <c r="C118" i="8"/>
  <c r="D118" i="8"/>
  <c r="E118" i="8"/>
  <c r="F118" i="8"/>
  <c r="G118" i="8"/>
  <c r="I118" i="8"/>
  <c r="J118" i="8"/>
  <c r="K118" i="8"/>
  <c r="L118" i="8"/>
  <c r="M118" i="8"/>
  <c r="N118" i="8"/>
  <c r="O118" i="8"/>
  <c r="P118" i="8"/>
  <c r="Q118" i="8"/>
  <c r="R118" i="8"/>
  <c r="B118" i="8"/>
  <c r="C98" i="8"/>
  <c r="C105" i="8" s="1"/>
  <c r="D97" i="8"/>
  <c r="D98" i="8" s="1"/>
  <c r="D105" i="8" s="1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C87" i="8"/>
  <c r="B84" i="8"/>
  <c r="C81" i="8" s="1"/>
  <c r="B70" i="8"/>
  <c r="B64" i="8"/>
  <c r="R57" i="8"/>
  <c r="B52" i="8"/>
  <c r="B51" i="8"/>
  <c r="B46" i="8"/>
  <c r="C112" i="8" s="1"/>
  <c r="B40" i="8"/>
  <c r="C37" i="8" s="1"/>
  <c r="C40" i="8" s="1"/>
  <c r="C15" i="8" s="1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27" i="8"/>
  <c r="A64" i="8" s="1"/>
  <c r="R22" i="8"/>
  <c r="R52" i="8" s="1"/>
  <c r="Q22" i="8"/>
  <c r="Q52" i="8" s="1"/>
  <c r="P22" i="8"/>
  <c r="P52" i="8" s="1"/>
  <c r="O22" i="8"/>
  <c r="O52" i="8" s="1"/>
  <c r="N22" i="8"/>
  <c r="N52" i="8" s="1"/>
  <c r="M22" i="8"/>
  <c r="M52" i="8" s="1"/>
  <c r="L22" i="8"/>
  <c r="L52" i="8" s="1"/>
  <c r="K22" i="8"/>
  <c r="K52" i="8" s="1"/>
  <c r="J22" i="8"/>
  <c r="J52" i="8" s="1"/>
  <c r="I22" i="8"/>
  <c r="I52" i="8" s="1"/>
  <c r="H22" i="8"/>
  <c r="H52" i="8" s="1"/>
  <c r="G22" i="8"/>
  <c r="G52" i="8" s="1"/>
  <c r="F22" i="8"/>
  <c r="F52" i="8" s="1"/>
  <c r="E22" i="8"/>
  <c r="E52" i="8" s="1"/>
  <c r="D22" i="8"/>
  <c r="D52" i="8" s="1"/>
  <c r="C22" i="8"/>
  <c r="C52" i="8" s="1"/>
  <c r="R16" i="8"/>
  <c r="R51" i="8" s="1"/>
  <c r="R6" i="8"/>
  <c r="R30" i="8" s="1"/>
  <c r="Q6" i="8"/>
  <c r="Q30" i="8" s="1"/>
  <c r="P6" i="8"/>
  <c r="P30" i="8" s="1"/>
  <c r="O6" i="8"/>
  <c r="O30" i="8" s="1"/>
  <c r="N6" i="8"/>
  <c r="N30" i="8" s="1"/>
  <c r="M6" i="8"/>
  <c r="M30" i="8" s="1"/>
  <c r="L6" i="8"/>
  <c r="L30" i="8" s="1"/>
  <c r="K6" i="8"/>
  <c r="K30" i="8" s="1"/>
  <c r="J6" i="8"/>
  <c r="J30" i="8" s="1"/>
  <c r="I6" i="8"/>
  <c r="I30" i="8" s="1"/>
  <c r="H6" i="8"/>
  <c r="H30" i="8" s="1"/>
  <c r="G6" i="8"/>
  <c r="G30" i="8" s="1"/>
  <c r="F6" i="8"/>
  <c r="F30" i="8" s="1"/>
  <c r="E6" i="8"/>
  <c r="E30" i="8" s="1"/>
  <c r="D6" i="8"/>
  <c r="D30" i="8" s="1"/>
  <c r="C6" i="8"/>
  <c r="C30" i="8" s="1"/>
  <c r="Q4" i="8"/>
  <c r="Q57" i="8" s="1"/>
  <c r="P4" i="8"/>
  <c r="P57" i="8" s="1"/>
  <c r="O4" i="8"/>
  <c r="O57" i="8" s="1"/>
  <c r="N4" i="8"/>
  <c r="N57" i="8" s="1"/>
  <c r="M4" i="8"/>
  <c r="M57" i="8" s="1"/>
  <c r="L4" i="8"/>
  <c r="K4" i="8"/>
  <c r="K57" i="8" s="1"/>
  <c r="J4" i="8"/>
  <c r="J57" i="8" s="1"/>
  <c r="I4" i="8"/>
  <c r="I57" i="8" s="1"/>
  <c r="H4" i="8"/>
  <c r="G4" i="8"/>
  <c r="G57" i="8" s="1"/>
  <c r="F4" i="8"/>
  <c r="F16" i="8" s="1"/>
  <c r="F51" i="8" s="1"/>
  <c r="E4" i="8"/>
  <c r="E57" i="8" s="1"/>
  <c r="D4" i="8"/>
  <c r="D57" i="8" s="1"/>
  <c r="C4" i="8"/>
  <c r="C57" i="8" s="1"/>
  <c r="R53" i="8" l="1"/>
  <c r="B15" i="8"/>
  <c r="B18" i="8" s="1"/>
  <c r="H7" i="8"/>
  <c r="H27" i="8" s="1"/>
  <c r="P7" i="8"/>
  <c r="P70" i="8" s="1"/>
  <c r="F53" i="8"/>
  <c r="E16" i="8"/>
  <c r="E51" i="8" s="1"/>
  <c r="E53" i="8" s="1"/>
  <c r="G16" i="8"/>
  <c r="G51" i="8" s="1"/>
  <c r="G53" i="8" s="1"/>
  <c r="C48" i="8"/>
  <c r="M16" i="8"/>
  <c r="M51" i="8" s="1"/>
  <c r="M53" i="8" s="1"/>
  <c r="N16" i="8"/>
  <c r="N51" i="8" s="1"/>
  <c r="N53" i="8" s="1"/>
  <c r="O16" i="8"/>
  <c r="O51" i="8" s="1"/>
  <c r="O53" i="8" s="1"/>
  <c r="B53" i="8"/>
  <c r="D7" i="8"/>
  <c r="D70" i="8" s="1"/>
  <c r="P16" i="8"/>
  <c r="P51" i="8" s="1"/>
  <c r="P53" i="8" s="1"/>
  <c r="E7" i="8"/>
  <c r="E70" i="8" s="1"/>
  <c r="N7" i="8"/>
  <c r="B20" i="8"/>
  <c r="Q7" i="8"/>
  <c r="Q70" i="8" s="1"/>
  <c r="D37" i="8"/>
  <c r="D40" i="8" s="1"/>
  <c r="D15" i="8" s="1"/>
  <c r="E97" i="8"/>
  <c r="E98" i="8" s="1"/>
  <c r="E105" i="8" s="1"/>
  <c r="F7" i="8"/>
  <c r="R7" i="8"/>
  <c r="Q16" i="8"/>
  <c r="Q51" i="8" s="1"/>
  <c r="Q53" i="8" s="1"/>
  <c r="G7" i="8"/>
  <c r="C16" i="8"/>
  <c r="C51" i="8" s="1"/>
  <c r="C53" i="8" s="1"/>
  <c r="B21" i="8"/>
  <c r="C8" i="8" s="1"/>
  <c r="C75" i="8" s="1"/>
  <c r="C76" i="8" s="1"/>
  <c r="L57" i="8"/>
  <c r="L16" i="8"/>
  <c r="L51" i="8" s="1"/>
  <c r="L53" i="8" s="1"/>
  <c r="D16" i="8"/>
  <c r="D51" i="8" s="1"/>
  <c r="D53" i="8" s="1"/>
  <c r="I7" i="8"/>
  <c r="J7" i="8"/>
  <c r="K7" i="8"/>
  <c r="I16" i="8"/>
  <c r="I51" i="8" s="1"/>
  <c r="I53" i="8" s="1"/>
  <c r="L7" i="8"/>
  <c r="J16" i="8"/>
  <c r="J51" i="8" s="1"/>
  <c r="J53" i="8" s="1"/>
  <c r="C43" i="8"/>
  <c r="F57" i="8"/>
  <c r="H57" i="8"/>
  <c r="H16" i="8"/>
  <c r="H51" i="8" s="1"/>
  <c r="H53" i="8" s="1"/>
  <c r="M7" i="8"/>
  <c r="K16" i="8"/>
  <c r="K51" i="8" s="1"/>
  <c r="K53" i="8" s="1"/>
  <c r="C7" i="8"/>
  <c r="O7" i="8"/>
  <c r="P54" i="8" l="1"/>
  <c r="P91" i="8" s="1"/>
  <c r="R54" i="8"/>
  <c r="Q54" i="8"/>
  <c r="Q91" i="8" s="1"/>
  <c r="N54" i="8"/>
  <c r="N32" i="8" s="1"/>
  <c r="L54" i="8"/>
  <c r="L32" i="8" s="1"/>
  <c r="O54" i="8"/>
  <c r="O91" i="8" s="1"/>
  <c r="M54" i="8"/>
  <c r="M32" i="8" s="1"/>
  <c r="F97" i="8"/>
  <c r="F98" i="8" s="1"/>
  <c r="F105" i="8" s="1"/>
  <c r="B23" i="8"/>
  <c r="B24" i="8" s="1"/>
  <c r="C54" i="8"/>
  <c r="C91" i="8" s="1"/>
  <c r="F54" i="8"/>
  <c r="F91" i="8" s="1"/>
  <c r="E27" i="8"/>
  <c r="I54" i="8"/>
  <c r="I91" i="8" s="1"/>
  <c r="G54" i="8"/>
  <c r="G91" i="8" s="1"/>
  <c r="E37" i="8"/>
  <c r="E40" i="8" s="1"/>
  <c r="F37" i="8" s="1"/>
  <c r="F40" i="8" s="1"/>
  <c r="P27" i="8"/>
  <c r="H70" i="8"/>
  <c r="D54" i="8"/>
  <c r="D91" i="8" s="1"/>
  <c r="D27" i="8"/>
  <c r="Q27" i="8"/>
  <c r="N70" i="8"/>
  <c r="N27" i="8"/>
  <c r="H54" i="8"/>
  <c r="H32" i="8" s="1"/>
  <c r="K27" i="8"/>
  <c r="K70" i="8"/>
  <c r="J70" i="8"/>
  <c r="J27" i="8"/>
  <c r="C124" i="8"/>
  <c r="C46" i="8"/>
  <c r="R70" i="8"/>
  <c r="R27" i="8"/>
  <c r="O70" i="8"/>
  <c r="O27" i="8"/>
  <c r="C70" i="8"/>
  <c r="C71" i="8" s="1"/>
  <c r="C9" i="8"/>
  <c r="C27" i="8"/>
  <c r="L70" i="8"/>
  <c r="L27" i="8"/>
  <c r="J54" i="8"/>
  <c r="F70" i="8"/>
  <c r="F27" i="8"/>
  <c r="E54" i="8"/>
  <c r="K54" i="8"/>
  <c r="G27" i="8"/>
  <c r="G70" i="8"/>
  <c r="M70" i="8"/>
  <c r="M27" i="8"/>
  <c r="I70" i="8"/>
  <c r="I27" i="8"/>
  <c r="G97" i="8" l="1"/>
  <c r="G98" i="8" s="1"/>
  <c r="G105" i="8" s="1"/>
  <c r="O32" i="8"/>
  <c r="I32" i="8"/>
  <c r="P32" i="8"/>
  <c r="C32" i="8"/>
  <c r="G32" i="8"/>
  <c r="D32" i="8"/>
  <c r="F32" i="8"/>
  <c r="M91" i="8"/>
  <c r="H91" i="8"/>
  <c r="Q32" i="8"/>
  <c r="E15" i="8"/>
  <c r="N91" i="8"/>
  <c r="L91" i="8"/>
  <c r="R91" i="8"/>
  <c r="R32" i="8"/>
  <c r="E32" i="8"/>
  <c r="E91" i="8"/>
  <c r="K91" i="8"/>
  <c r="K32" i="8"/>
  <c r="G37" i="8"/>
  <c r="G40" i="8" s="1"/>
  <c r="F15" i="8"/>
  <c r="D43" i="8"/>
  <c r="D48" i="8"/>
  <c r="C21" i="8"/>
  <c r="D8" i="8" s="1"/>
  <c r="C128" i="8"/>
  <c r="J32" i="8"/>
  <c r="J91" i="8"/>
  <c r="C64" i="8"/>
  <c r="C65" i="8" s="1"/>
  <c r="D71" i="8"/>
  <c r="C72" i="8"/>
  <c r="H97" i="8" l="1"/>
  <c r="H98" i="8" s="1"/>
  <c r="H105" i="8" s="1"/>
  <c r="C66" i="8"/>
  <c r="H37" i="8"/>
  <c r="H40" i="8" s="1"/>
  <c r="G15" i="8"/>
  <c r="C28" i="8"/>
  <c r="C29" i="8" s="1"/>
  <c r="C33" i="8" s="1"/>
  <c r="D124" i="8"/>
  <c r="D46" i="8"/>
  <c r="E71" i="8"/>
  <c r="D72" i="8"/>
  <c r="D75" i="8"/>
  <c r="D76" i="8" s="1"/>
  <c r="D9" i="8"/>
  <c r="I97" i="8" l="1"/>
  <c r="I98" i="8" s="1"/>
  <c r="I105" i="8" s="1"/>
  <c r="H15" i="8"/>
  <c r="I37" i="8"/>
  <c r="I40" i="8" s="1"/>
  <c r="C68" i="8"/>
  <c r="C10" i="8"/>
  <c r="C11" i="8" s="1"/>
  <c r="E43" i="8"/>
  <c r="D21" i="8"/>
  <c r="E8" i="8" s="1"/>
  <c r="E48" i="8"/>
  <c r="C136" i="8"/>
  <c r="C102" i="8"/>
  <c r="C78" i="8"/>
  <c r="D28" i="8"/>
  <c r="D29" i="8" s="1"/>
  <c r="D33" i="8" s="1"/>
  <c r="E72" i="8"/>
  <c r="F71" i="8"/>
  <c r="D128" i="8"/>
  <c r="D64" i="8"/>
  <c r="D65" i="8" s="1"/>
  <c r="J97" i="8" l="1"/>
  <c r="K97" i="8" s="1"/>
  <c r="C103" i="8"/>
  <c r="C104" i="8" s="1"/>
  <c r="C106" i="8" s="1"/>
  <c r="C34" i="8"/>
  <c r="C129" i="8" s="1"/>
  <c r="G71" i="8"/>
  <c r="F72" i="8"/>
  <c r="J37" i="8"/>
  <c r="J40" i="8" s="1"/>
  <c r="I15" i="8"/>
  <c r="D136" i="8"/>
  <c r="D102" i="8"/>
  <c r="D66" i="8"/>
  <c r="E75" i="8"/>
  <c r="E76" i="8" s="1"/>
  <c r="E9" i="8"/>
  <c r="E124" i="8"/>
  <c r="E46" i="8"/>
  <c r="E28" i="8"/>
  <c r="E29" i="8" s="1"/>
  <c r="E33" i="8" s="1"/>
  <c r="C88" i="8"/>
  <c r="C93" i="8" s="1"/>
  <c r="C82" i="8"/>
  <c r="C84" i="8" s="1"/>
  <c r="J98" i="8" l="1"/>
  <c r="J105" i="8" s="1"/>
  <c r="L97" i="8"/>
  <c r="K98" i="8"/>
  <c r="K105" i="8" s="1"/>
  <c r="C17" i="8"/>
  <c r="C18" i="8" s="1"/>
  <c r="D87" i="8"/>
  <c r="J15" i="8"/>
  <c r="K37" i="8"/>
  <c r="K40" i="8" s="1"/>
  <c r="D10" i="8"/>
  <c r="D11" i="8" s="1"/>
  <c r="D68" i="8"/>
  <c r="D78" i="8"/>
  <c r="F28" i="8"/>
  <c r="F29" i="8" s="1"/>
  <c r="F33" i="8" s="1"/>
  <c r="E128" i="8"/>
  <c r="D81" i="8"/>
  <c r="C20" i="8"/>
  <c r="C23" i="8" s="1"/>
  <c r="E136" i="8"/>
  <c r="E102" i="8"/>
  <c r="E21" i="8"/>
  <c r="F8" i="8" s="1"/>
  <c r="F43" i="8"/>
  <c r="F48" i="8"/>
  <c r="G72" i="8"/>
  <c r="H71" i="8"/>
  <c r="E64" i="8"/>
  <c r="E65" i="8" s="1"/>
  <c r="C24" i="8" l="1"/>
  <c r="F136" i="8"/>
  <c r="F102" i="8"/>
  <c r="F124" i="8"/>
  <c r="F46" i="8"/>
  <c r="D103" i="8"/>
  <c r="D104" i="8" s="1"/>
  <c r="D106" i="8" s="1"/>
  <c r="D34" i="8"/>
  <c r="D129" i="8" s="1"/>
  <c r="F75" i="8"/>
  <c r="F76" i="8" s="1"/>
  <c r="F9" i="8"/>
  <c r="H72" i="8"/>
  <c r="I71" i="8"/>
  <c r="L98" i="8"/>
  <c r="L105" i="8" s="1"/>
  <c r="M97" i="8"/>
  <c r="D88" i="8"/>
  <c r="D93" i="8" s="1"/>
  <c r="D82" i="8"/>
  <c r="D84" i="8" s="1"/>
  <c r="K15" i="8"/>
  <c r="L37" i="8"/>
  <c r="L40" i="8" s="1"/>
  <c r="G28" i="8"/>
  <c r="G29" i="8" s="1"/>
  <c r="G33" i="8" s="1"/>
  <c r="E66" i="8"/>
  <c r="E87" i="8" l="1"/>
  <c r="D17" i="8"/>
  <c r="D18" i="8" s="1"/>
  <c r="M98" i="8"/>
  <c r="M105" i="8" s="1"/>
  <c r="N97" i="8"/>
  <c r="E68" i="8"/>
  <c r="E10" i="8"/>
  <c r="E11" i="8" s="1"/>
  <c r="E78" i="8"/>
  <c r="I72" i="8"/>
  <c r="J71" i="8"/>
  <c r="F64" i="8"/>
  <c r="F65" i="8" s="1"/>
  <c r="M37" i="8"/>
  <c r="M40" i="8" s="1"/>
  <c r="L15" i="8"/>
  <c r="G136" i="8"/>
  <c r="G102" i="8"/>
  <c r="D20" i="8"/>
  <c r="D23" i="8" s="1"/>
  <c r="E81" i="8"/>
  <c r="G48" i="8"/>
  <c r="G43" i="8"/>
  <c r="F21" i="8"/>
  <c r="G8" i="8" s="1"/>
  <c r="H28" i="8"/>
  <c r="H29" i="8" s="1"/>
  <c r="H33" i="8" s="1"/>
  <c r="F128" i="8"/>
  <c r="D24" i="8" l="1"/>
  <c r="H136" i="8"/>
  <c r="H102" i="8"/>
  <c r="I28" i="8"/>
  <c r="I29" i="8" s="1"/>
  <c r="I33" i="8" s="1"/>
  <c r="E82" i="8"/>
  <c r="E84" i="8" s="1"/>
  <c r="E88" i="8"/>
  <c r="E93" i="8" s="1"/>
  <c r="G124" i="8"/>
  <c r="G46" i="8"/>
  <c r="F66" i="8"/>
  <c r="E34" i="8"/>
  <c r="E129" i="8" s="1"/>
  <c r="E103" i="8"/>
  <c r="E104" i="8" s="1"/>
  <c r="E106" i="8" s="1"/>
  <c r="N98" i="8"/>
  <c r="N105" i="8" s="1"/>
  <c r="O97" i="8"/>
  <c r="N37" i="8"/>
  <c r="N40" i="8" s="1"/>
  <c r="M15" i="8"/>
  <c r="G75" i="8"/>
  <c r="G76" i="8" s="1"/>
  <c r="G9" i="8"/>
  <c r="J72" i="8"/>
  <c r="K71" i="8"/>
  <c r="I142" i="8" l="1"/>
  <c r="I144" i="8" s="1"/>
  <c r="F68" i="8"/>
  <c r="F10" i="8"/>
  <c r="F11" i="8" s="1"/>
  <c r="F78" i="8"/>
  <c r="L71" i="8"/>
  <c r="K72" i="8"/>
  <c r="J28" i="8"/>
  <c r="J29" i="8" s="1"/>
  <c r="J33" i="8" s="1"/>
  <c r="J142" i="8" s="1"/>
  <c r="J144" i="8" s="1"/>
  <c r="F81" i="8"/>
  <c r="E20" i="8"/>
  <c r="E23" i="8" s="1"/>
  <c r="I136" i="8"/>
  <c r="I102" i="8"/>
  <c r="G64" i="8"/>
  <c r="G65" i="8" s="1"/>
  <c r="H43" i="8"/>
  <c r="H48" i="8"/>
  <c r="G21" i="8"/>
  <c r="H8" i="8" s="1"/>
  <c r="G128" i="8"/>
  <c r="E17" i="8"/>
  <c r="E18" i="8" s="1"/>
  <c r="F87" i="8"/>
  <c r="N15" i="8"/>
  <c r="O37" i="8"/>
  <c r="O40" i="8" s="1"/>
  <c r="O98" i="8"/>
  <c r="O105" i="8" s="1"/>
  <c r="P97" i="8"/>
  <c r="I163" i="8" l="1"/>
  <c r="I146" i="8"/>
  <c r="J163" i="8"/>
  <c r="J146" i="8"/>
  <c r="E24" i="8"/>
  <c r="H46" i="8"/>
  <c r="H124" i="8"/>
  <c r="G66" i="8"/>
  <c r="P37" i="8"/>
  <c r="P40" i="8" s="1"/>
  <c r="O15" i="8"/>
  <c r="K28" i="8"/>
  <c r="K29" i="8" s="1"/>
  <c r="K33" i="8" s="1"/>
  <c r="K142" i="8" s="1"/>
  <c r="K144" i="8" s="1"/>
  <c r="F82" i="8"/>
  <c r="F84" i="8" s="1"/>
  <c r="F88" i="8"/>
  <c r="F93" i="8" s="1"/>
  <c r="J136" i="8"/>
  <c r="J102" i="8"/>
  <c r="H75" i="8"/>
  <c r="H76" i="8" s="1"/>
  <c r="H9" i="8"/>
  <c r="L72" i="8"/>
  <c r="M71" i="8"/>
  <c r="P98" i="8"/>
  <c r="P105" i="8" s="1"/>
  <c r="Q97" i="8"/>
  <c r="F103" i="8"/>
  <c r="F104" i="8" s="1"/>
  <c r="F106" i="8" s="1"/>
  <c r="F34" i="8"/>
  <c r="F129" i="8" s="1"/>
  <c r="K163" i="8" l="1"/>
  <c r="K146" i="8"/>
  <c r="G68" i="8"/>
  <c r="G10" i="8"/>
  <c r="G11" i="8" s="1"/>
  <c r="G78" i="8"/>
  <c r="H128" i="8"/>
  <c r="H21" i="8"/>
  <c r="I8" i="8" s="1"/>
  <c r="I43" i="8"/>
  <c r="I48" i="8"/>
  <c r="Q98" i="8"/>
  <c r="Q105" i="8" s="1"/>
  <c r="R97" i="8"/>
  <c r="R98" i="8" s="1"/>
  <c r="R105" i="8" s="1"/>
  <c r="K102" i="8"/>
  <c r="K136" i="8"/>
  <c r="F17" i="8"/>
  <c r="F18" i="8" s="1"/>
  <c r="G87" i="8"/>
  <c r="M72" i="8"/>
  <c r="N71" i="8"/>
  <c r="L28" i="8"/>
  <c r="L29" i="8" s="1"/>
  <c r="L33" i="8" s="1"/>
  <c r="L142" i="8" s="1"/>
  <c r="L144" i="8" s="1"/>
  <c r="F20" i="8"/>
  <c r="F23" i="8" s="1"/>
  <c r="G81" i="8"/>
  <c r="H64" i="8"/>
  <c r="H65" i="8" s="1"/>
  <c r="Q37" i="8"/>
  <c r="Q40" i="8" s="1"/>
  <c r="P15" i="8"/>
  <c r="L163" i="8" l="1"/>
  <c r="L146" i="8"/>
  <c r="F24" i="8"/>
  <c r="M28" i="8"/>
  <c r="M29" i="8" s="1"/>
  <c r="M33" i="8" s="1"/>
  <c r="M142" i="8" s="1"/>
  <c r="M144" i="8" s="1"/>
  <c r="G82" i="8"/>
  <c r="G84" i="8" s="1"/>
  <c r="G88" i="8"/>
  <c r="G93" i="8" s="1"/>
  <c r="H66" i="8"/>
  <c r="G103" i="8"/>
  <c r="G104" i="8" s="1"/>
  <c r="G106" i="8" s="1"/>
  <c r="G34" i="8"/>
  <c r="G129" i="8" s="1"/>
  <c r="R37" i="8"/>
  <c r="R40" i="8" s="1"/>
  <c r="R15" i="8" s="1"/>
  <c r="Q15" i="8"/>
  <c r="I124" i="8"/>
  <c r="I46" i="8"/>
  <c r="I75" i="8"/>
  <c r="I76" i="8" s="1"/>
  <c r="I9" i="8"/>
  <c r="L102" i="8"/>
  <c r="L136" i="8"/>
  <c r="N72" i="8"/>
  <c r="O71" i="8"/>
  <c r="M163" i="8" l="1"/>
  <c r="M146" i="8"/>
  <c r="M102" i="8"/>
  <c r="M136" i="8"/>
  <c r="O72" i="8"/>
  <c r="P71" i="8"/>
  <c r="H87" i="8"/>
  <c r="G17" i="8"/>
  <c r="G18" i="8" s="1"/>
  <c r="N28" i="8"/>
  <c r="N29" i="8" s="1"/>
  <c r="N33" i="8" s="1"/>
  <c r="N142" i="8" s="1"/>
  <c r="N144" i="8" s="1"/>
  <c r="I128" i="8"/>
  <c r="G20" i="8"/>
  <c r="G23" i="8" s="1"/>
  <c r="H81" i="8"/>
  <c r="H68" i="8"/>
  <c r="H10" i="8"/>
  <c r="H11" i="8" s="1"/>
  <c r="H78" i="8"/>
  <c r="I64" i="8"/>
  <c r="I65" i="8" s="1"/>
  <c r="J43" i="8"/>
  <c r="I21" i="8"/>
  <c r="J8" i="8" s="1"/>
  <c r="J48" i="8"/>
  <c r="N163" i="8" l="1"/>
  <c r="N146" i="8"/>
  <c r="J75" i="8"/>
  <c r="J76" i="8" s="1"/>
  <c r="J9" i="8"/>
  <c r="J124" i="8"/>
  <c r="J46" i="8"/>
  <c r="N136" i="8"/>
  <c r="N102" i="8"/>
  <c r="I66" i="8"/>
  <c r="G24" i="8"/>
  <c r="H103" i="8"/>
  <c r="H104" i="8" s="1"/>
  <c r="H106" i="8" s="1"/>
  <c r="H34" i="8"/>
  <c r="H129" i="8" s="1"/>
  <c r="H88" i="8"/>
  <c r="H93" i="8" s="1"/>
  <c r="H82" i="8"/>
  <c r="H84" i="8" s="1"/>
  <c r="Q71" i="8"/>
  <c r="P72" i="8"/>
  <c r="O28" i="8"/>
  <c r="O29" i="8" s="1"/>
  <c r="O33" i="8" s="1"/>
  <c r="O142" i="8" s="1"/>
  <c r="O144" i="8" s="1"/>
  <c r="O163" i="8" l="1"/>
  <c r="O146" i="8"/>
  <c r="I87" i="8"/>
  <c r="H17" i="8"/>
  <c r="H18" i="8" s="1"/>
  <c r="I10" i="8"/>
  <c r="I11" i="8" s="1"/>
  <c r="I68" i="8"/>
  <c r="I78" i="8"/>
  <c r="I81" i="8"/>
  <c r="H20" i="8"/>
  <c r="H23" i="8" s="1"/>
  <c r="O136" i="8"/>
  <c r="O102" i="8"/>
  <c r="P28" i="8"/>
  <c r="P29" i="8" s="1"/>
  <c r="P33" i="8" s="1"/>
  <c r="P142" i="8" s="1"/>
  <c r="P144" i="8" s="1"/>
  <c r="K43" i="8"/>
  <c r="K48" i="8"/>
  <c r="J21" i="8"/>
  <c r="K8" i="8" s="1"/>
  <c r="Q72" i="8"/>
  <c r="R71" i="8"/>
  <c r="R72" i="8" s="1"/>
  <c r="J128" i="8"/>
  <c r="J64" i="8"/>
  <c r="J65" i="8" s="1"/>
  <c r="P163" i="8" l="1"/>
  <c r="P146" i="8"/>
  <c r="H24" i="8"/>
  <c r="P136" i="8"/>
  <c r="P102" i="8"/>
  <c r="K75" i="8"/>
  <c r="K76" i="8" s="1"/>
  <c r="K9" i="8"/>
  <c r="I82" i="8"/>
  <c r="I84" i="8" s="1"/>
  <c r="I88" i="8"/>
  <c r="I93" i="8" s="1"/>
  <c r="K46" i="8"/>
  <c r="K124" i="8"/>
  <c r="J66" i="8"/>
  <c r="R28" i="8"/>
  <c r="R29" i="8" s="1"/>
  <c r="R33" i="8" s="1"/>
  <c r="R142" i="8" s="1"/>
  <c r="R144" i="8" s="1"/>
  <c r="Q28" i="8"/>
  <c r="Q29" i="8" s="1"/>
  <c r="Q33" i="8" s="1"/>
  <c r="Q142" i="8" s="1"/>
  <c r="Q144" i="8" s="1"/>
  <c r="I34" i="8"/>
  <c r="I129" i="8" s="1"/>
  <c r="I103" i="8"/>
  <c r="Q163" i="8" l="1"/>
  <c r="Q146" i="8"/>
  <c r="S146" i="8"/>
  <c r="R163" i="8"/>
  <c r="R146" i="8"/>
  <c r="I104" i="8"/>
  <c r="I106" i="8" s="1"/>
  <c r="R136" i="8"/>
  <c r="R102" i="8"/>
  <c r="J68" i="8"/>
  <c r="J10" i="8"/>
  <c r="J11" i="8" s="1"/>
  <c r="J78" i="8"/>
  <c r="J81" i="8"/>
  <c r="I20" i="8"/>
  <c r="I23" i="8" s="1"/>
  <c r="I17" i="8"/>
  <c r="I18" i="8" s="1"/>
  <c r="J87" i="8"/>
  <c r="K128" i="8"/>
  <c r="K21" i="8"/>
  <c r="L8" i="8" s="1"/>
  <c r="L43" i="8"/>
  <c r="L48" i="8"/>
  <c r="Q136" i="8"/>
  <c r="Q102" i="8"/>
  <c r="K64" i="8"/>
  <c r="K65" i="8" s="1"/>
  <c r="H146" i="8" l="1"/>
  <c r="H168" i="8" s="1"/>
  <c r="I24" i="8"/>
  <c r="L124" i="8"/>
  <c r="L46" i="8"/>
  <c r="L75" i="8"/>
  <c r="L76" i="8" s="1"/>
  <c r="L9" i="8"/>
  <c r="K66" i="8"/>
  <c r="J34" i="8"/>
  <c r="J129" i="8" s="1"/>
  <c r="J103" i="8"/>
  <c r="J88" i="8"/>
  <c r="J93" i="8" s="1"/>
  <c r="J82" i="8"/>
  <c r="J84" i="8" s="1"/>
  <c r="H166" i="8" l="1"/>
  <c r="I156" i="8" s="1"/>
  <c r="I161" i="8"/>
  <c r="J104" i="8"/>
  <c r="J106" i="8" s="1"/>
  <c r="J20" i="8"/>
  <c r="J23" i="8" s="1"/>
  <c r="K81" i="8"/>
  <c r="J17" i="8"/>
  <c r="J18" i="8" s="1"/>
  <c r="K87" i="8"/>
  <c r="L64" i="8"/>
  <c r="L65" i="8" s="1"/>
  <c r="M43" i="8"/>
  <c r="M48" i="8"/>
  <c r="L21" i="8"/>
  <c r="M8" i="8" s="1"/>
  <c r="L128" i="8"/>
  <c r="K68" i="8"/>
  <c r="K10" i="8"/>
  <c r="K11" i="8" s="1"/>
  <c r="K78" i="8"/>
  <c r="H167" i="8" l="1"/>
  <c r="I157" i="8" s="1"/>
  <c r="I158" i="8" s="1"/>
  <c r="J24" i="8"/>
  <c r="K34" i="8"/>
  <c r="K129" i="8" s="1"/>
  <c r="K103" i="8"/>
  <c r="K88" i="8"/>
  <c r="K93" i="8" s="1"/>
  <c r="K82" i="8"/>
  <c r="K84" i="8" s="1"/>
  <c r="M75" i="8"/>
  <c r="M76" i="8" s="1"/>
  <c r="M9" i="8"/>
  <c r="M124" i="8"/>
  <c r="M46" i="8"/>
  <c r="L66" i="8"/>
  <c r="I159" i="8" l="1"/>
  <c r="I162" i="8" s="1"/>
  <c r="I164" i="8" s="1"/>
  <c r="I167" i="8" s="1"/>
  <c r="J157" i="8" s="1"/>
  <c r="J158" i="8" s="1"/>
  <c r="I166" i="8"/>
  <c r="I168" i="8" s="1"/>
  <c r="K104" i="8"/>
  <c r="K106" i="8" s="1"/>
  <c r="K20" i="8"/>
  <c r="K23" i="8" s="1"/>
  <c r="L81" i="8"/>
  <c r="L87" i="8"/>
  <c r="K17" i="8"/>
  <c r="K18" i="8" s="1"/>
  <c r="L68" i="8"/>
  <c r="L10" i="8"/>
  <c r="L11" i="8" s="1"/>
  <c r="L78" i="8"/>
  <c r="M21" i="8"/>
  <c r="N8" i="8" s="1"/>
  <c r="N48" i="8"/>
  <c r="N43" i="8"/>
  <c r="M128" i="8"/>
  <c r="M64" i="8"/>
  <c r="M65" i="8" s="1"/>
  <c r="J161" i="8" l="1"/>
  <c r="J164" i="8" s="1"/>
  <c r="J156" i="8"/>
  <c r="J159" i="8" s="1"/>
  <c r="J162" i="8" s="1"/>
  <c r="K24" i="8"/>
  <c r="M66" i="8"/>
  <c r="N124" i="8"/>
  <c r="N46" i="8"/>
  <c r="N75" i="8"/>
  <c r="N76" i="8" s="1"/>
  <c r="N9" i="8"/>
  <c r="L34" i="8"/>
  <c r="L129" i="8" s="1"/>
  <c r="L103" i="8"/>
  <c r="L82" i="8"/>
  <c r="L84" i="8" s="1"/>
  <c r="L88" i="8"/>
  <c r="L93" i="8" s="1"/>
  <c r="J166" i="8" l="1"/>
  <c r="J168" i="8" s="1"/>
  <c r="J167" i="8"/>
  <c r="K157" i="8" s="1"/>
  <c r="K158" i="8" s="1"/>
  <c r="K161" i="8"/>
  <c r="L104" i="8"/>
  <c r="L106" i="8" s="1"/>
  <c r="L17" i="8"/>
  <c r="L18" i="8" s="1"/>
  <c r="M87" i="8"/>
  <c r="M81" i="8"/>
  <c r="L20" i="8"/>
  <c r="L23" i="8" s="1"/>
  <c r="N128" i="8"/>
  <c r="M10" i="8"/>
  <c r="M11" i="8" s="1"/>
  <c r="M68" i="8"/>
  <c r="M78" i="8"/>
  <c r="N64" i="8"/>
  <c r="N65" i="8" s="1"/>
  <c r="N21" i="8"/>
  <c r="O8" i="8" s="1"/>
  <c r="O48" i="8"/>
  <c r="O43" i="8"/>
  <c r="K156" i="8" l="1"/>
  <c r="K159" i="8" s="1"/>
  <c r="K162" i="8" s="1"/>
  <c r="K164" i="8" s="1"/>
  <c r="L24" i="8"/>
  <c r="M103" i="8"/>
  <c r="M34" i="8"/>
  <c r="M129" i="8" s="1"/>
  <c r="O124" i="8"/>
  <c r="O46" i="8"/>
  <c r="O75" i="8"/>
  <c r="O76" i="8" s="1"/>
  <c r="O9" i="8"/>
  <c r="M88" i="8"/>
  <c r="M93" i="8" s="1"/>
  <c r="M82" i="8"/>
  <c r="M84" i="8" s="1"/>
  <c r="N66" i="8"/>
  <c r="K167" i="8" l="1"/>
  <c r="L157" i="8" s="1"/>
  <c r="L158" i="8" s="1"/>
  <c r="L161" i="8"/>
  <c r="K166" i="8"/>
  <c r="L156" i="8" s="1"/>
  <c r="L159" i="8" s="1"/>
  <c r="L162" i="8" s="1"/>
  <c r="L164" i="8" s="1"/>
  <c r="M104" i="8"/>
  <c r="M106" i="8" s="1"/>
  <c r="N87" i="8"/>
  <c r="M17" i="8"/>
  <c r="M18" i="8" s="1"/>
  <c r="N68" i="8"/>
  <c r="N10" i="8"/>
  <c r="N11" i="8" s="1"/>
  <c r="N78" i="8"/>
  <c r="O64" i="8"/>
  <c r="O65" i="8" s="1"/>
  <c r="M20" i="8"/>
  <c r="M23" i="8" s="1"/>
  <c r="N81" i="8"/>
  <c r="P43" i="8"/>
  <c r="P48" i="8"/>
  <c r="O21" i="8"/>
  <c r="P8" i="8" s="1"/>
  <c r="O128" i="8"/>
  <c r="K168" i="8" l="1"/>
  <c r="M161" i="8"/>
  <c r="L167" i="8"/>
  <c r="M157" i="8" s="1"/>
  <c r="M158" i="8" s="1"/>
  <c r="L166" i="8"/>
  <c r="M24" i="8"/>
  <c r="P75" i="8"/>
  <c r="P76" i="8" s="1"/>
  <c r="P9" i="8"/>
  <c r="P124" i="8"/>
  <c r="P46" i="8"/>
  <c r="N82" i="8"/>
  <c r="N84" i="8" s="1"/>
  <c r="N88" i="8"/>
  <c r="N34" i="8"/>
  <c r="N129" i="8" s="1"/>
  <c r="N103" i="8"/>
  <c r="N93" i="8"/>
  <c r="O66" i="8"/>
  <c r="M156" i="8" l="1"/>
  <c r="M159" i="8" s="1"/>
  <c r="M162" i="8" s="1"/>
  <c r="M164" i="8" s="1"/>
  <c r="L168" i="8"/>
  <c r="N104" i="8"/>
  <c r="N106" i="8" s="1"/>
  <c r="O68" i="8"/>
  <c r="O10" i="8"/>
  <c r="O11" i="8" s="1"/>
  <c r="O78" i="8"/>
  <c r="O81" i="8"/>
  <c r="N20" i="8"/>
  <c r="N23" i="8" s="1"/>
  <c r="O87" i="8"/>
  <c r="N17" i="8"/>
  <c r="N18" i="8" s="1"/>
  <c r="Q43" i="8"/>
  <c r="Q48" i="8"/>
  <c r="P21" i="8"/>
  <c r="Q8" i="8" s="1"/>
  <c r="P128" i="8"/>
  <c r="P64" i="8"/>
  <c r="P65" i="8" s="1"/>
  <c r="N161" i="8" l="1"/>
  <c r="M167" i="8"/>
  <c r="N157" i="8" s="1"/>
  <c r="N158" i="8" s="1"/>
  <c r="M166" i="8"/>
  <c r="N24" i="8"/>
  <c r="Q75" i="8"/>
  <c r="Q76" i="8" s="1"/>
  <c r="Q9" i="8"/>
  <c r="Q124" i="8"/>
  <c r="Q46" i="8"/>
  <c r="P66" i="8"/>
  <c r="O103" i="8"/>
  <c r="O34" i="8"/>
  <c r="O129" i="8" s="1"/>
  <c r="O88" i="8"/>
  <c r="O93" i="8" s="1"/>
  <c r="O82" i="8"/>
  <c r="O84" i="8" s="1"/>
  <c r="M168" i="8" l="1"/>
  <c r="N156" i="8"/>
  <c r="N159" i="8" s="1"/>
  <c r="N162" i="8" s="1"/>
  <c r="N164" i="8" s="1"/>
  <c r="O104" i="8"/>
  <c r="O106" i="8" s="1"/>
  <c r="P81" i="8"/>
  <c r="O20" i="8"/>
  <c r="O23" i="8" s="1"/>
  <c r="P87" i="8"/>
  <c r="O17" i="8"/>
  <c r="O18" i="8" s="1"/>
  <c r="Q128" i="8"/>
  <c r="Q64" i="8"/>
  <c r="Q65" i="8" s="1"/>
  <c r="Q21" i="8"/>
  <c r="R8" i="8" s="1"/>
  <c r="R48" i="8"/>
  <c r="R43" i="8"/>
  <c r="P68" i="8"/>
  <c r="P10" i="8"/>
  <c r="P11" i="8" s="1"/>
  <c r="P78" i="8"/>
  <c r="N167" i="8" l="1"/>
  <c r="O157" i="8" s="1"/>
  <c r="O158" i="8" s="1"/>
  <c r="N166" i="8"/>
  <c r="O161" i="8"/>
  <c r="O24" i="8"/>
  <c r="P103" i="8"/>
  <c r="P34" i="8"/>
  <c r="P129" i="8" s="1"/>
  <c r="P88" i="8"/>
  <c r="P93" i="8" s="1"/>
  <c r="P82" i="8"/>
  <c r="P84" i="8" s="1"/>
  <c r="R124" i="8"/>
  <c r="R46" i="8"/>
  <c r="R21" i="8" s="1"/>
  <c r="R75" i="8"/>
  <c r="R76" i="8" s="1"/>
  <c r="R9" i="8"/>
  <c r="Q66" i="8"/>
  <c r="N168" i="8" l="1"/>
  <c r="O156" i="8"/>
  <c r="O159" i="8" s="1"/>
  <c r="O162" i="8" s="1"/>
  <c r="O164" i="8" s="1"/>
  <c r="P104" i="8"/>
  <c r="P106" i="8" s="1"/>
  <c r="Q87" i="8"/>
  <c r="P17" i="8"/>
  <c r="P18" i="8" s="1"/>
  <c r="P20" i="8"/>
  <c r="P23" i="8" s="1"/>
  <c r="Q81" i="8"/>
  <c r="Q10" i="8"/>
  <c r="Q11" i="8" s="1"/>
  <c r="Q68" i="8"/>
  <c r="Q78" i="8"/>
  <c r="R64" i="8"/>
  <c r="R65" i="8" s="1"/>
  <c r="R66" i="8" s="1"/>
  <c r="R128" i="8"/>
  <c r="O166" i="8" l="1"/>
  <c r="O167" i="8"/>
  <c r="P157" i="8" s="1"/>
  <c r="P158" i="8" s="1"/>
  <c r="P161" i="8"/>
  <c r="Q82" i="8"/>
  <c r="Q84" i="8" s="1"/>
  <c r="Q88" i="8"/>
  <c r="Q93" i="8" s="1"/>
  <c r="P24" i="8"/>
  <c r="R68" i="8"/>
  <c r="R10" i="8"/>
  <c r="R11" i="8" s="1"/>
  <c r="R78" i="8"/>
  <c r="Q34" i="8"/>
  <c r="Q129" i="8" s="1"/>
  <c r="Q103" i="8"/>
  <c r="P156" i="8" l="1"/>
  <c r="P159" i="8" s="1"/>
  <c r="P162" i="8" s="1"/>
  <c r="P164" i="8" s="1"/>
  <c r="O168" i="8"/>
  <c r="Q104" i="8"/>
  <c r="Q106" i="8" s="1"/>
  <c r="R87" i="8"/>
  <c r="Q17" i="8"/>
  <c r="Q18" i="8" s="1"/>
  <c r="R81" i="8"/>
  <c r="Q20" i="8"/>
  <c r="Q23" i="8" s="1"/>
  <c r="R103" i="8"/>
  <c r="R34" i="8"/>
  <c r="R129" i="8" s="1"/>
  <c r="R82" i="8"/>
  <c r="R88" i="8"/>
  <c r="P166" i="8" l="1"/>
  <c r="P167" i="8"/>
  <c r="Q157" i="8" s="1"/>
  <c r="Q158" i="8" s="1"/>
  <c r="Q161" i="8"/>
  <c r="R104" i="8"/>
  <c r="S104" i="8" s="1"/>
  <c r="S106" i="8" s="1"/>
  <c r="C109" i="8" s="1"/>
  <c r="R84" i="8"/>
  <c r="R20" i="8" s="1"/>
  <c r="R23" i="8" s="1"/>
  <c r="R93" i="8"/>
  <c r="R17" i="8" s="1"/>
  <c r="R18" i="8" s="1"/>
  <c r="Q24" i="8"/>
  <c r="Q156" i="8" l="1"/>
  <c r="Q159" i="8" s="1"/>
  <c r="Q162" i="8" s="1"/>
  <c r="Q164" i="8" s="1"/>
  <c r="P168" i="8"/>
  <c r="R24" i="8"/>
  <c r="R106" i="8"/>
  <c r="C108" i="8" s="1"/>
  <c r="C110" i="8" s="1"/>
  <c r="G114" i="8" s="1"/>
  <c r="Q166" i="8" l="1"/>
  <c r="Q167" i="8"/>
  <c r="R157" i="8" s="1"/>
  <c r="R158" i="8" s="1"/>
  <c r="R161" i="8"/>
  <c r="G112" i="8"/>
  <c r="G113" i="8"/>
  <c r="C123" i="8"/>
  <c r="C125" i="8" s="1"/>
  <c r="C120" i="8" s="1"/>
  <c r="C130" i="8" s="1"/>
  <c r="C131" i="8" s="1"/>
  <c r="C134" i="8"/>
  <c r="C113" i="8"/>
  <c r="C114" i="8" s="1"/>
  <c r="R156" i="8" l="1"/>
  <c r="R159" i="8" s="1"/>
  <c r="R162" i="8" s="1"/>
  <c r="R164" i="8" s="1"/>
  <c r="Q168" i="8"/>
  <c r="C135" i="8"/>
  <c r="C137" i="8" s="1"/>
  <c r="D134" i="8" s="1"/>
  <c r="C121" i="8"/>
  <c r="R167" i="8" l="1"/>
  <c r="R166" i="8"/>
  <c r="R168" i="8" s="1"/>
  <c r="D123" i="8"/>
  <c r="D125" i="8" s="1"/>
  <c r="D120" i="8" s="1"/>
  <c r="D130" i="8" s="1"/>
  <c r="D131" i="8" s="1"/>
  <c r="D135" i="8" s="1"/>
  <c r="D137" i="8" s="1"/>
  <c r="D121" i="8" l="1"/>
  <c r="E134" i="8"/>
  <c r="E123" i="8"/>
  <c r="E125" i="8" s="1"/>
  <c r="E120" i="8" s="1"/>
  <c r="E130" i="8" s="1"/>
  <c r="E131" i="8" s="1"/>
  <c r="E135" i="8" l="1"/>
  <c r="E137" i="8" s="1"/>
  <c r="E121" i="8"/>
  <c r="F134" i="8" l="1"/>
  <c r="F123" i="8"/>
  <c r="F125" i="8" s="1"/>
  <c r="F120" i="8" s="1"/>
  <c r="F130" i="8" s="1"/>
  <c r="F131" i="8" s="1"/>
  <c r="F135" i="8" l="1"/>
  <c r="F121" i="8"/>
  <c r="F137" i="8"/>
  <c r="G123" i="8" l="1"/>
  <c r="G125" i="8" s="1"/>
  <c r="G120" i="8" s="1"/>
  <c r="G130" i="8" s="1"/>
  <c r="G131" i="8" s="1"/>
  <c r="G134" i="8"/>
  <c r="G135" i="8" l="1"/>
  <c r="G137" i="8" s="1"/>
  <c r="G121" i="8"/>
  <c r="H134" i="8" l="1"/>
  <c r="H123" i="8"/>
  <c r="H125" i="8" s="1"/>
  <c r="H120" i="8" s="1"/>
  <c r="H130" i="8" s="1"/>
  <c r="H131" i="8" s="1"/>
  <c r="H135" i="8" l="1"/>
  <c r="H137" i="8" s="1"/>
  <c r="H121" i="8"/>
  <c r="I123" i="8" l="1"/>
  <c r="I125" i="8" s="1"/>
  <c r="I120" i="8" s="1"/>
  <c r="I130" i="8" s="1"/>
  <c r="I131" i="8" s="1"/>
  <c r="I134" i="8"/>
  <c r="I135" i="8" l="1"/>
  <c r="I137" i="8" s="1"/>
  <c r="I121" i="8"/>
  <c r="J134" i="8" l="1"/>
  <c r="J123" i="8"/>
  <c r="J125" i="8" s="1"/>
  <c r="J120" i="8" s="1"/>
  <c r="J130" i="8" s="1"/>
  <c r="J131" i="8" s="1"/>
  <c r="J135" i="8" l="1"/>
  <c r="J137" i="8" s="1"/>
  <c r="J121" i="8"/>
  <c r="K123" i="8" l="1"/>
  <c r="K125" i="8" s="1"/>
  <c r="K120" i="8" s="1"/>
  <c r="K130" i="8" s="1"/>
  <c r="K131" i="8" s="1"/>
  <c r="K134" i="8"/>
  <c r="K135" i="8" l="1"/>
  <c r="K137" i="8" s="1"/>
  <c r="K121" i="8"/>
  <c r="L123" i="8" l="1"/>
  <c r="L125" i="8" s="1"/>
  <c r="L120" i="8" s="1"/>
  <c r="L130" i="8" s="1"/>
  <c r="L131" i="8" s="1"/>
  <c r="L134" i="8"/>
  <c r="L135" i="8" l="1"/>
  <c r="L137" i="8" s="1"/>
  <c r="L121" i="8"/>
  <c r="M134" i="8" l="1"/>
  <c r="M123" i="8"/>
  <c r="M125" i="8" s="1"/>
  <c r="M120" i="8" s="1"/>
  <c r="M130" i="8" s="1"/>
  <c r="M131" i="8" s="1"/>
  <c r="M135" i="8" l="1"/>
  <c r="M137" i="8" s="1"/>
  <c r="M121" i="8"/>
  <c r="N123" i="8" l="1"/>
  <c r="N125" i="8" s="1"/>
  <c r="N120" i="8" s="1"/>
  <c r="N130" i="8" s="1"/>
  <c r="N131" i="8" s="1"/>
  <c r="N134" i="8"/>
  <c r="N135" i="8" l="1"/>
  <c r="N137" i="8" s="1"/>
  <c r="N121" i="8"/>
  <c r="O123" i="8" l="1"/>
  <c r="O125" i="8" s="1"/>
  <c r="O120" i="8" s="1"/>
  <c r="O130" i="8" s="1"/>
  <c r="O131" i="8" s="1"/>
  <c r="O134" i="8"/>
  <c r="O135" i="8" l="1"/>
  <c r="O137" i="8" s="1"/>
  <c r="O121" i="8"/>
  <c r="P123" i="8" l="1"/>
  <c r="P125" i="8" s="1"/>
  <c r="P120" i="8" s="1"/>
  <c r="P130" i="8" s="1"/>
  <c r="P131" i="8" s="1"/>
  <c r="P134" i="8"/>
  <c r="P135" i="8" l="1"/>
  <c r="P137" i="8" s="1"/>
  <c r="P121" i="8"/>
  <c r="Q123" i="8" l="1"/>
  <c r="Q125" i="8" s="1"/>
  <c r="Q120" i="8" s="1"/>
  <c r="Q130" i="8" s="1"/>
  <c r="Q131" i="8" s="1"/>
  <c r="Q134" i="8"/>
  <c r="Q135" i="8" l="1"/>
  <c r="Q137" i="8" s="1"/>
  <c r="Q121" i="8"/>
  <c r="R123" i="8" l="1"/>
  <c r="R125" i="8" s="1"/>
  <c r="R120" i="8" s="1"/>
  <c r="R130" i="8" s="1"/>
  <c r="R131" i="8" s="1"/>
  <c r="R134" i="8"/>
  <c r="R135" i="8" l="1"/>
  <c r="R137" i="8" s="1"/>
  <c r="R121" i="8"/>
</calcChain>
</file>

<file path=xl/sharedStrings.xml><?xml version="1.0" encoding="utf-8"?>
<sst xmlns="http://schemas.openxmlformats.org/spreadsheetml/2006/main" count="331" uniqueCount="106">
  <si>
    <t>Kosten</t>
  </si>
  <si>
    <t>Afschrijving</t>
  </si>
  <si>
    <t>WvRB</t>
  </si>
  <si>
    <t>Rente</t>
  </si>
  <si>
    <t xml:space="preserve">WvB </t>
  </si>
  <si>
    <t>Vpb</t>
  </si>
  <si>
    <t>Nettowinst</t>
  </si>
  <si>
    <t>Machine</t>
  </si>
  <si>
    <t>Debiteuren</t>
  </si>
  <si>
    <t>Liquide middelen</t>
  </si>
  <si>
    <t>EV</t>
  </si>
  <si>
    <t>VV</t>
  </si>
  <si>
    <t>Crediteuren</t>
  </si>
  <si>
    <t>Netto Werkkapitaal</t>
  </si>
  <si>
    <t>T0</t>
  </si>
  <si>
    <t>T1</t>
  </si>
  <si>
    <t>T2</t>
  </si>
  <si>
    <t>T3</t>
  </si>
  <si>
    <t>T4</t>
  </si>
  <si>
    <t>T5</t>
  </si>
  <si>
    <t>T6</t>
  </si>
  <si>
    <t>Stand begin</t>
  </si>
  <si>
    <t>Investeringen</t>
  </si>
  <si>
    <t>Afschrijvingen</t>
  </si>
  <si>
    <t>Stand eind</t>
  </si>
  <si>
    <t>Brutomarge</t>
  </si>
  <si>
    <t>Crediteren</t>
  </si>
  <si>
    <t>Mutatie netto werkkapitaal</t>
  </si>
  <si>
    <t xml:space="preserve">Opgenomen </t>
  </si>
  <si>
    <t>Afgelost</t>
  </si>
  <si>
    <t>Vpb operationeel</t>
  </si>
  <si>
    <t>WvRb cumulatief</t>
  </si>
  <si>
    <t>Vpb oper</t>
  </si>
  <si>
    <t>Tax shield</t>
  </si>
  <si>
    <t>TS salderend bepaald</t>
  </si>
  <si>
    <t>Waardering</t>
  </si>
  <si>
    <t>NOR</t>
  </si>
  <si>
    <t>Mut NWK</t>
  </si>
  <si>
    <t>FCF</t>
  </si>
  <si>
    <t>TS</t>
  </si>
  <si>
    <t>Jaar</t>
  </si>
  <si>
    <t>Disconteringsfactor</t>
  </si>
  <si>
    <t>Contante waarde</t>
  </si>
  <si>
    <t>Scenarioperiode</t>
  </si>
  <si>
    <t>Restwaarde</t>
  </si>
  <si>
    <t>FCF + TS</t>
  </si>
  <si>
    <t>V0</t>
  </si>
  <si>
    <t>Eigen vermogen</t>
  </si>
  <si>
    <t>Toevoeging</t>
  </si>
  <si>
    <t>Onttrekking</t>
  </si>
  <si>
    <t>Controle berekening</t>
  </si>
  <si>
    <t>Kd</t>
  </si>
  <si>
    <t>Kel</t>
  </si>
  <si>
    <t>WACC</t>
  </si>
  <si>
    <t>Debt</t>
  </si>
  <si>
    <t>Waarde EV</t>
  </si>
  <si>
    <t>Keu</t>
  </si>
  <si>
    <t>Vermogenkosten</t>
  </si>
  <si>
    <t>Waarde onderneming</t>
  </si>
  <si>
    <t>Begin</t>
  </si>
  <si>
    <t>Free cash flow</t>
  </si>
  <si>
    <t>Eind</t>
  </si>
  <si>
    <t>V0 VV</t>
  </si>
  <si>
    <t>V0 EV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</si>
  <si>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</si>
  <si>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</si>
  <si>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</si>
  <si>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</si>
  <si>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</si>
  <si>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</si>
  <si>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</si>
  <si>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</si>
  <si>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</si>
  <si>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</si>
  <si>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Netto winst</t>
  </si>
  <si>
    <t>Investeringen werkkapitaal</t>
  </si>
  <si>
    <t>Saldo aflossingen/leningen</t>
  </si>
  <si>
    <t>Belastingdruk</t>
  </si>
  <si>
    <t>Tax rate</t>
  </si>
  <si>
    <t>Equity</t>
  </si>
  <si>
    <t>Vo</t>
  </si>
  <si>
    <t>Waarde begin</t>
  </si>
  <si>
    <t>Vermogenskosten</t>
  </si>
  <si>
    <t>Waarde einde</t>
  </si>
  <si>
    <t>Resultatenrekening</t>
  </si>
  <si>
    <t>Totaal debet</t>
  </si>
  <si>
    <t>Balans</t>
  </si>
  <si>
    <t>Doorrekening activa</t>
  </si>
  <si>
    <t>Doorrekening vreemd vermogen</t>
  </si>
  <si>
    <t>Verhoudingsgetallen</t>
  </si>
  <si>
    <t>Bepaling tax shield</t>
  </si>
  <si>
    <t>∞</t>
  </si>
  <si>
    <t>Subsidie</t>
  </si>
  <si>
    <t>Omzet zonder subsidie</t>
  </si>
  <si>
    <t>Totaal credit</t>
  </si>
  <si>
    <t>Free cash flow (FCF)</t>
  </si>
  <si>
    <t>Omzet met subsidie</t>
  </si>
  <si>
    <t>Berekening netto werkkapitaal</t>
  </si>
  <si>
    <t>Vpb (formule)</t>
  </si>
  <si>
    <t>Berekening (stelpost)</t>
  </si>
  <si>
    <t>VV - gewenst</t>
  </si>
  <si>
    <t>EV - gewenst</t>
  </si>
  <si>
    <t>Free cashflow</t>
  </si>
  <si>
    <t>Netto effect subsidie</t>
  </si>
  <si>
    <t>FCF met netto effect subsidie</t>
  </si>
  <si>
    <t xml:space="preserve">V7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</si>
</sst>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%"/>
    <numFmt numFmtId="165" formatCode="0.000%"/>
    <numFmt numFmtId="166" formatCode="_ * #,##0_ ;_ * \-#,##0_ ;_ * &quot;-&quot;??_ ;_ @_ "/>
    <numFmt numFmtId="167" formatCode="_ * #,##0.0_ ;_ * \-#,##0.0_ ;_ * &quot;-&quot;??_ ;_ @_ "/>
    <numFmt numFmtId="168" formatCode="_ * #,##0.0_ ;_ * \-#,##0.0_ ;_ * &quot;-&quot;?_ ;_ @_ "/>
  </numFmts>
  <fonts count="4" x14ac:knownFonts="1">
    <font>
      <sz val="11"/>
      <color theme="1"/>
      <name val="Georgia"/>
      <family val="2"/>
    </font>
    <font>
      <sz val="11"/>
      <color theme="1"/>
      <name val="Georgia"/>
      <family val="2"/>
    </font>
    <font>
      <b/>
      <sz val="11"/>
      <color theme="1"/>
      <name val="Georgia"/>
      <family val="1"/>
    </font>
    <font>
      <b/>
      <sz val="11"/>
      <color theme="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0B468B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9" fontId="0" fillId="0" borderId="0" xfId="2" applyFont="1"/>
    <xf numFmtId="2" fontId="0" fillId="0" borderId="0" xfId="0" applyNumberFormat="1"/>
    <xf numFmtId="1" fontId="0" fillId="0" borderId="0" xfId="0" applyNumberFormat="1"/>
    <xf numFmtId="164" fontId="0" fillId="0" borderId="0" xfId="2" applyNumberFormat="1" applyFont="1"/>
    <xf numFmtId="165" fontId="0" fillId="0" borderId="0" xfId="2" applyNumberFormat="1" applyFont="1"/>
    <xf numFmtId="9" fontId="0" fillId="0" borderId="0" xfId="0" applyNumberFormat="1"/>
    <xf numFmtId="164" fontId="0" fillId="0" borderId="0" xfId="0" applyNumberFormat="1"/>
    <xf numFmtId="166" fontId="0" fillId="0" borderId="0" xfId="1" applyNumberFormat="1" applyFont="1"/>
    <xf numFmtId="0" fontId="0" fillId="0" borderId="0" xfId="0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7" fontId="0" fillId="0" borderId="0" xfId="1" applyNumberFormat="1" applyFont="1"/>
    <xf numFmtId="0" fontId="2" fillId="0" borderId="0" xfId="0" applyFont="1"/>
    <xf numFmtId="167" fontId="2" fillId="0" borderId="0" xfId="1" applyNumberFormat="1" applyFont="1"/>
    <xf numFmtId="0" fontId="2" fillId="0" borderId="1" xfId="0" applyFont="1" applyBorder="1"/>
    <xf numFmtId="167" fontId="2" fillId="0" borderId="1" xfId="1" applyNumberFormat="1" applyFont="1" applyBorder="1"/>
    <xf numFmtId="1" fontId="2" fillId="0" borderId="0" xfId="0" applyNumberFormat="1" applyFont="1"/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167" fontId="0" fillId="0" borderId="1" xfId="1" applyNumberFormat="1" applyFont="1" applyBorder="1"/>
    <xf numFmtId="9" fontId="0" fillId="0" borderId="1" xfId="2" applyFont="1" applyBorder="1"/>
    <xf numFmtId="1" fontId="2" fillId="0" borderId="1" xfId="0" applyNumberFormat="1" applyFont="1" applyBorder="1"/>
    <xf numFmtId="167" fontId="0" fillId="0" borderId="0" xfId="1" applyNumberFormat="1" applyFont="1" applyBorder="1"/>
    <xf numFmtId="166" fontId="2" fillId="0" borderId="1" xfId="1" applyNumberFormat="1" applyFont="1" applyBorder="1"/>
    <xf numFmtId="168" fontId="0" fillId="0" borderId="0" xfId="0" applyNumberFormat="1"/>
    <xf numFmtId="0" fontId="2" fillId="0" borderId="0" xfId="0" applyFont="1" applyAlignment="1">
      <alignment horizontal="right"/>
    </xf>
    <xf numFmtId="167" fontId="0" fillId="0" borderId="0" xfId="0" applyNumberFormat="1"/>
    <xf numFmtId="168" fontId="2" fillId="0" borderId="1" xfId="0" applyNumberFormat="1" applyFont="1" applyBorder="1"/>
    <xf numFmtId="167" fontId="2" fillId="0" borderId="1" xfId="0" applyNumberFormat="1" applyFont="1" applyBorder="1"/>
    <xf numFmtId="167" fontId="0" fillId="0" borderId="0" xfId="1" applyNumberFormat="1" applyFont="1" applyAlignment="1">
      <alignment horizontal="center"/>
    </xf>
    <xf numFmtId="164" fontId="0" fillId="0" borderId="1" xfId="2" applyNumberFormat="1" applyFont="1" applyBorder="1"/>
    <xf numFmtId="164" fontId="0" fillId="0" borderId="1" xfId="0" applyNumberFormat="1" applyBorder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B4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146</xdr:row>
      <xdr:rowOff>76200</xdr:rowOff>
    </xdr:from>
    <xdr:to>
      <xdr:col>5</xdr:col>
      <xdr:colOff>410556</xdr:colOff>
      <xdr:row>161</xdr:row>
      <xdr:rowOff>105158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5E4B63-1FA0-983A-2F35-C951D0415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6965275"/>
          <a:ext cx="7030431" cy="2743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9457F-7D6E-4F2B-B6A6-A6D42F5E5EB1}">
  <sheetPr>
    <pageSetUpPr fitToPage="1"/>
  </sheetPr>
  <dimension ref="A1:S173"/>
  <sheetViews>
    <sheetView showGridLines="0" tabSelected="1" view="pageBreakPreview" zoomScale="60" zoomScaleNormal="100" workbookViewId="0">
      <selection sqref="A1:XFD1"/>
    </sheetView>
  </sheetViews>
  <sheetFormatPr defaultRowHeight="14.25" x14ac:dyDescent="0.2"/>
  <cols>
    <col min="1" max="1" width="44.33203125" customWidth="1"/>
    <col min="2" max="2" width="9" bestFit="1" customWidth="1"/>
    <col min="3" max="3" width="9.109375" bestFit="1" customWidth="1"/>
    <col min="4" max="4" width="9.33203125" bestFit="1" customWidth="1"/>
    <col min="5" max="5" width="9.21875" bestFit="1" customWidth="1"/>
    <col min="6" max="6" width="9.33203125" bestFit="1" customWidth="1"/>
    <col min="7" max="7" width="9.21875" bestFit="1" customWidth="1"/>
    <col min="8" max="8" width="10" customWidth="1"/>
    <col min="9" max="9" width="10.21875" bestFit="1" customWidth="1"/>
    <col min="10" max="10" width="10" bestFit="1" customWidth="1"/>
    <col min="11" max="11" width="9.77734375" bestFit="1" customWidth="1"/>
    <col min="12" max="12" width="10.21875" bestFit="1" customWidth="1"/>
    <col min="13" max="13" width="9.33203125" bestFit="1" customWidth="1"/>
    <col min="14" max="14" width="9.6640625" bestFit="1" customWidth="1"/>
    <col min="15" max="15" width="9.21875" bestFit="1" customWidth="1"/>
    <col min="16" max="16" width="9.44140625" bestFit="1" customWidth="1"/>
    <col min="17" max="18" width="12.21875" bestFit="1" customWidth="1"/>
  </cols>
  <sheetData>
    <row r="1" spans="1:18" x14ac:dyDescent="0.2">
      <c r="A1" s="10" t="s">
        <v>84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64</v>
      </c>
      <c r="J1" s="11" t="s">
        <v>65</v>
      </c>
      <c r="K1" s="11" t="s">
        <v>66</v>
      </c>
      <c r="L1" s="11" t="s">
        <v>67</v>
      </c>
      <c r="M1" s="11" t="s">
        <v>68</v>
      </c>
      <c r="N1" s="11" t="s">
        <v>69</v>
      </c>
      <c r="O1" s="11" t="s">
        <v>70</v>
      </c>
      <c r="P1" s="11" t="s">
        <v>71</v>
      </c>
      <c r="Q1" s="11" t="s">
        <v>72</v>
      </c>
      <c r="R1" s="11" t="s">
        <v>73</v>
      </c>
    </row>
    <row r="2" spans="1:18" x14ac:dyDescent="0.2">
      <c r="A2" t="s">
        <v>96</v>
      </c>
      <c r="B2" s="31"/>
      <c r="C2" s="12">
        <v>2250</v>
      </c>
      <c r="D2" s="12">
        <v>5000</v>
      </c>
      <c r="E2" s="12">
        <v>7250</v>
      </c>
      <c r="F2" s="12">
        <v>7800</v>
      </c>
      <c r="G2" s="12">
        <v>7895</v>
      </c>
      <c r="H2" s="12">
        <v>7950</v>
      </c>
      <c r="I2" s="12">
        <v>7950</v>
      </c>
      <c r="J2" s="12">
        <v>7950</v>
      </c>
      <c r="K2" s="12">
        <v>7950</v>
      </c>
      <c r="L2" s="12">
        <v>7950</v>
      </c>
      <c r="M2" s="12">
        <v>7950</v>
      </c>
      <c r="N2" s="12">
        <v>7950</v>
      </c>
      <c r="O2" s="12">
        <v>7950</v>
      </c>
      <c r="P2" s="12">
        <v>7950</v>
      </c>
      <c r="Q2" s="12">
        <v>7950</v>
      </c>
      <c r="R2" s="12">
        <v>7800</v>
      </c>
    </row>
    <row r="3" spans="1:18" x14ac:dyDescent="0.2">
      <c r="A3" t="s">
        <v>92</v>
      </c>
      <c r="B3" s="31"/>
      <c r="C3" s="12">
        <v>150</v>
      </c>
      <c r="D3" s="12">
        <v>150</v>
      </c>
      <c r="E3" s="12">
        <v>150</v>
      </c>
      <c r="F3" s="12">
        <v>150</v>
      </c>
      <c r="G3" s="12">
        <v>150</v>
      </c>
      <c r="H3" s="12">
        <v>150</v>
      </c>
      <c r="I3" s="12">
        <v>150</v>
      </c>
      <c r="J3" s="12">
        <v>150</v>
      </c>
      <c r="K3" s="12">
        <v>150</v>
      </c>
      <c r="L3" s="12">
        <v>150</v>
      </c>
      <c r="M3" s="12">
        <v>150</v>
      </c>
      <c r="N3" s="12">
        <v>150</v>
      </c>
      <c r="O3" s="12">
        <v>150</v>
      </c>
      <c r="P3" s="12">
        <v>150</v>
      </c>
      <c r="Q3" s="12">
        <v>150</v>
      </c>
      <c r="R3" s="31"/>
    </row>
    <row r="4" spans="1:18" x14ac:dyDescent="0.2">
      <c r="A4" s="13" t="s">
        <v>93</v>
      </c>
      <c r="B4" s="14"/>
      <c r="C4" s="14">
        <f>C2-C3</f>
        <v>2100</v>
      </c>
      <c r="D4" s="14">
        <f t="shared" ref="D4:Q4" si="0">D2-D3</f>
        <v>4850</v>
      </c>
      <c r="E4" s="14">
        <f t="shared" si="0"/>
        <v>7100</v>
      </c>
      <c r="F4" s="14">
        <f t="shared" si="0"/>
        <v>7650</v>
      </c>
      <c r="G4" s="14">
        <f t="shared" si="0"/>
        <v>7745</v>
      </c>
      <c r="H4" s="14">
        <f t="shared" si="0"/>
        <v>7800</v>
      </c>
      <c r="I4" s="14">
        <f t="shared" si="0"/>
        <v>7800</v>
      </c>
      <c r="J4" s="14">
        <f t="shared" si="0"/>
        <v>7800</v>
      </c>
      <c r="K4" s="14">
        <f t="shared" si="0"/>
        <v>7800</v>
      </c>
      <c r="L4" s="14">
        <f t="shared" si="0"/>
        <v>7800</v>
      </c>
      <c r="M4" s="14">
        <f t="shared" si="0"/>
        <v>7800</v>
      </c>
      <c r="N4" s="14">
        <f t="shared" si="0"/>
        <v>7800</v>
      </c>
      <c r="O4" s="14">
        <f t="shared" si="0"/>
        <v>7800</v>
      </c>
      <c r="P4" s="14">
        <f t="shared" si="0"/>
        <v>7800</v>
      </c>
      <c r="Q4" s="14">
        <f t="shared" si="0"/>
        <v>7800</v>
      </c>
      <c r="R4" s="14">
        <v>7800</v>
      </c>
    </row>
    <row r="5" spans="1:18" x14ac:dyDescent="0.2">
      <c r="A5" t="s">
        <v>0</v>
      </c>
      <c r="B5" s="12"/>
      <c r="C5" s="12">
        <v>-2750</v>
      </c>
      <c r="D5" s="12">
        <v>-5000</v>
      </c>
      <c r="E5" s="12">
        <v>-6900</v>
      </c>
      <c r="F5" s="12">
        <v>-6000</v>
      </c>
      <c r="G5" s="12">
        <v>-5800</v>
      </c>
      <c r="H5" s="12">
        <v>-5750</v>
      </c>
      <c r="I5" s="12">
        <v>-5750</v>
      </c>
      <c r="J5" s="12">
        <v>-5750</v>
      </c>
      <c r="K5" s="12">
        <v>-5750</v>
      </c>
      <c r="L5" s="12">
        <v>-5750</v>
      </c>
      <c r="M5" s="12">
        <v>-5750</v>
      </c>
      <c r="N5" s="12">
        <v>-5750</v>
      </c>
      <c r="O5" s="12">
        <v>-5750</v>
      </c>
      <c r="P5" s="12">
        <v>-5750</v>
      </c>
      <c r="Q5" s="12">
        <v>-5750</v>
      </c>
      <c r="R5" s="12">
        <v>-5750</v>
      </c>
    </row>
    <row r="6" spans="1:18" x14ac:dyDescent="0.2">
      <c r="A6" t="s">
        <v>1</v>
      </c>
      <c r="B6" s="12"/>
      <c r="C6" s="12">
        <f>C39</f>
        <v>-300</v>
      </c>
      <c r="D6" s="12">
        <f t="shared" ref="D6:R6" si="1">D39</f>
        <v>-600</v>
      </c>
      <c r="E6" s="12">
        <f t="shared" si="1"/>
        <v>-900</v>
      </c>
      <c r="F6" s="12">
        <f t="shared" si="1"/>
        <v>-900</v>
      </c>
      <c r="G6" s="12">
        <f t="shared" si="1"/>
        <v>-900</v>
      </c>
      <c r="H6" s="12">
        <f t="shared" si="1"/>
        <v>-900</v>
      </c>
      <c r="I6" s="12">
        <f t="shared" si="1"/>
        <v>-900</v>
      </c>
      <c r="J6" s="12">
        <f t="shared" si="1"/>
        <v>-900</v>
      </c>
      <c r="K6" s="12">
        <f t="shared" si="1"/>
        <v>-900</v>
      </c>
      <c r="L6" s="12">
        <f t="shared" si="1"/>
        <v>-900</v>
      </c>
      <c r="M6" s="12">
        <f t="shared" si="1"/>
        <v>-900</v>
      </c>
      <c r="N6" s="12">
        <f t="shared" si="1"/>
        <v>-900</v>
      </c>
      <c r="O6" s="12">
        <f t="shared" si="1"/>
        <v>-900</v>
      </c>
      <c r="P6" s="12">
        <f t="shared" si="1"/>
        <v>-900</v>
      </c>
      <c r="Q6" s="12">
        <f t="shared" si="1"/>
        <v>-900</v>
      </c>
      <c r="R6" s="12">
        <f t="shared" si="1"/>
        <v>-900</v>
      </c>
    </row>
    <row r="7" spans="1:18" x14ac:dyDescent="0.2">
      <c r="A7" s="13" t="s">
        <v>2</v>
      </c>
      <c r="B7" s="14"/>
      <c r="C7" s="14">
        <f>SUM(C4:C6)</f>
        <v>-950</v>
      </c>
      <c r="D7" s="14">
        <f t="shared" ref="D7:R7" si="2">SUM(D4:D6)</f>
        <v>-750</v>
      </c>
      <c r="E7" s="14">
        <f t="shared" si="2"/>
        <v>-700</v>
      </c>
      <c r="F7" s="14">
        <f t="shared" si="2"/>
        <v>750</v>
      </c>
      <c r="G7" s="14">
        <f t="shared" si="2"/>
        <v>1045</v>
      </c>
      <c r="H7" s="14">
        <f t="shared" si="2"/>
        <v>1150</v>
      </c>
      <c r="I7" s="14">
        <f t="shared" si="2"/>
        <v>1150</v>
      </c>
      <c r="J7" s="14">
        <f t="shared" si="2"/>
        <v>1150</v>
      </c>
      <c r="K7" s="14">
        <f t="shared" si="2"/>
        <v>1150</v>
      </c>
      <c r="L7" s="14">
        <f t="shared" si="2"/>
        <v>1150</v>
      </c>
      <c r="M7" s="14">
        <f t="shared" si="2"/>
        <v>1150</v>
      </c>
      <c r="N7" s="14">
        <f t="shared" si="2"/>
        <v>1150</v>
      </c>
      <c r="O7" s="14">
        <f t="shared" si="2"/>
        <v>1150</v>
      </c>
      <c r="P7" s="14">
        <f t="shared" si="2"/>
        <v>1150</v>
      </c>
      <c r="Q7" s="14">
        <f t="shared" si="2"/>
        <v>1150</v>
      </c>
      <c r="R7" s="14">
        <f t="shared" si="2"/>
        <v>1150</v>
      </c>
    </row>
    <row r="8" spans="1:18" x14ac:dyDescent="0.2">
      <c r="A8" t="s">
        <v>3</v>
      </c>
      <c r="B8" s="12"/>
      <c r="C8" s="12">
        <f t="shared" ref="C8:R8" si="3">-C61*B21</f>
        <v>-11.25</v>
      </c>
      <c r="D8" s="12">
        <f t="shared" si="3"/>
        <v>-83.25</v>
      </c>
      <c r="E8" s="12">
        <f t="shared" si="3"/>
        <v>-139.5</v>
      </c>
      <c r="F8" s="12">
        <f t="shared" si="3"/>
        <v>-184.5</v>
      </c>
      <c r="G8" s="12">
        <f t="shared" si="3"/>
        <v>-166.5</v>
      </c>
      <c r="H8" s="12">
        <f t="shared" si="3"/>
        <v>-137.25</v>
      </c>
      <c r="I8" s="12">
        <f t="shared" si="3"/>
        <v>-137.25</v>
      </c>
      <c r="J8" s="12">
        <f t="shared" si="3"/>
        <v>-137.25</v>
      </c>
      <c r="K8" s="12">
        <f t="shared" si="3"/>
        <v>-137.25</v>
      </c>
      <c r="L8" s="12">
        <f t="shared" si="3"/>
        <v>-137.25</v>
      </c>
      <c r="M8" s="12">
        <f t="shared" si="3"/>
        <v>-137.25</v>
      </c>
      <c r="N8" s="12">
        <f t="shared" si="3"/>
        <v>-137.25</v>
      </c>
      <c r="O8" s="12">
        <f t="shared" si="3"/>
        <v>-137.25</v>
      </c>
      <c r="P8" s="12">
        <f t="shared" si="3"/>
        <v>-137.25</v>
      </c>
      <c r="Q8" s="12">
        <f t="shared" si="3"/>
        <v>-137.25</v>
      </c>
      <c r="R8" s="12">
        <f t="shared" si="3"/>
        <v>-137.25</v>
      </c>
    </row>
    <row r="9" spans="1:18" x14ac:dyDescent="0.2">
      <c r="A9" s="13" t="s">
        <v>4</v>
      </c>
      <c r="B9" s="14"/>
      <c r="C9" s="14">
        <f>C7+C8</f>
        <v>-961.25</v>
      </c>
      <c r="D9" s="14">
        <f t="shared" ref="D9:R9" si="4">D7+D8</f>
        <v>-833.25</v>
      </c>
      <c r="E9" s="14">
        <f t="shared" si="4"/>
        <v>-839.5</v>
      </c>
      <c r="F9" s="14">
        <f t="shared" si="4"/>
        <v>565.5</v>
      </c>
      <c r="G9" s="14">
        <f t="shared" si="4"/>
        <v>878.5</v>
      </c>
      <c r="H9" s="14">
        <f t="shared" si="4"/>
        <v>1012.75</v>
      </c>
      <c r="I9" s="14">
        <f t="shared" si="4"/>
        <v>1012.75</v>
      </c>
      <c r="J9" s="14">
        <f t="shared" si="4"/>
        <v>1012.75</v>
      </c>
      <c r="K9" s="14">
        <f t="shared" si="4"/>
        <v>1012.75</v>
      </c>
      <c r="L9" s="14">
        <f t="shared" si="4"/>
        <v>1012.75</v>
      </c>
      <c r="M9" s="14">
        <f t="shared" si="4"/>
        <v>1012.75</v>
      </c>
      <c r="N9" s="14">
        <f t="shared" si="4"/>
        <v>1012.75</v>
      </c>
      <c r="O9" s="14">
        <f t="shared" si="4"/>
        <v>1012.75</v>
      </c>
      <c r="P9" s="14">
        <f t="shared" si="4"/>
        <v>1012.75</v>
      </c>
      <c r="Q9" s="14">
        <f t="shared" si="4"/>
        <v>1012.75</v>
      </c>
      <c r="R9" s="14">
        <f t="shared" si="4"/>
        <v>1012.75</v>
      </c>
    </row>
    <row r="10" spans="1:18" x14ac:dyDescent="0.2">
      <c r="A10" t="s">
        <v>5</v>
      </c>
      <c r="B10" s="12"/>
      <c r="C10" s="12">
        <f>C66</f>
        <v>0</v>
      </c>
      <c r="D10" s="12">
        <f t="shared" ref="D10:R10" si="5">D66</f>
        <v>0</v>
      </c>
      <c r="E10" s="12">
        <f t="shared" si="5"/>
        <v>0</v>
      </c>
      <c r="F10" s="12">
        <f t="shared" si="5"/>
        <v>0</v>
      </c>
      <c r="G10" s="12">
        <f t="shared" si="5"/>
        <v>0</v>
      </c>
      <c r="H10" s="12">
        <f t="shared" si="5"/>
        <v>0</v>
      </c>
      <c r="I10" s="12">
        <f t="shared" si="5"/>
        <v>167.10000000000002</v>
      </c>
      <c r="J10" s="12">
        <f t="shared" si="5"/>
        <v>202.55</v>
      </c>
      <c r="K10" s="12">
        <f t="shared" si="5"/>
        <v>202.55</v>
      </c>
      <c r="L10" s="12">
        <f t="shared" si="5"/>
        <v>202.55</v>
      </c>
      <c r="M10" s="12">
        <f t="shared" si="5"/>
        <v>202.55</v>
      </c>
      <c r="N10" s="12">
        <f t="shared" si="5"/>
        <v>202.55</v>
      </c>
      <c r="O10" s="12">
        <f t="shared" si="5"/>
        <v>202.55</v>
      </c>
      <c r="P10" s="12">
        <f t="shared" si="5"/>
        <v>202.55</v>
      </c>
      <c r="Q10" s="12">
        <f t="shared" si="5"/>
        <v>202.55</v>
      </c>
      <c r="R10" s="12">
        <f t="shared" si="5"/>
        <v>202.55</v>
      </c>
    </row>
    <row r="11" spans="1:18" ht="15" thickBot="1" x14ac:dyDescent="0.25">
      <c r="A11" s="15" t="s">
        <v>6</v>
      </c>
      <c r="B11" s="16"/>
      <c r="C11" s="16">
        <f>C9-C10</f>
        <v>-961.25</v>
      </c>
      <c r="D11" s="16">
        <f t="shared" ref="D11:R11" si="6">D9-D10</f>
        <v>-833.25</v>
      </c>
      <c r="E11" s="16">
        <f t="shared" si="6"/>
        <v>-839.5</v>
      </c>
      <c r="F11" s="16">
        <f t="shared" si="6"/>
        <v>565.5</v>
      </c>
      <c r="G11" s="16">
        <f t="shared" si="6"/>
        <v>878.5</v>
      </c>
      <c r="H11" s="16">
        <f t="shared" si="6"/>
        <v>1012.75</v>
      </c>
      <c r="I11" s="16">
        <f t="shared" si="6"/>
        <v>845.65</v>
      </c>
      <c r="J11" s="16">
        <f t="shared" si="6"/>
        <v>810.2</v>
      </c>
      <c r="K11" s="16">
        <f t="shared" si="6"/>
        <v>810.2</v>
      </c>
      <c r="L11" s="16">
        <f t="shared" si="6"/>
        <v>810.2</v>
      </c>
      <c r="M11" s="16">
        <f t="shared" si="6"/>
        <v>810.2</v>
      </c>
      <c r="N11" s="16">
        <f t="shared" si="6"/>
        <v>810.2</v>
      </c>
      <c r="O11" s="16">
        <f t="shared" si="6"/>
        <v>810.2</v>
      </c>
      <c r="P11" s="16">
        <f t="shared" si="6"/>
        <v>810.2</v>
      </c>
      <c r="Q11" s="16">
        <f t="shared" si="6"/>
        <v>810.2</v>
      </c>
      <c r="R11" s="16">
        <f t="shared" si="6"/>
        <v>810.2</v>
      </c>
    </row>
    <row r="12" spans="1:18" x14ac:dyDescent="0.2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x14ac:dyDescent="0.2">
      <c r="A14" s="10" t="s">
        <v>86</v>
      </c>
      <c r="B14" s="11" t="s">
        <v>14</v>
      </c>
      <c r="C14" s="11" t="s">
        <v>15</v>
      </c>
      <c r="D14" s="11" t="s">
        <v>16</v>
      </c>
      <c r="E14" s="11" t="s">
        <v>17</v>
      </c>
      <c r="F14" s="11" t="s">
        <v>18</v>
      </c>
      <c r="G14" s="11" t="s">
        <v>19</v>
      </c>
      <c r="H14" s="11" t="s">
        <v>20</v>
      </c>
      <c r="I14" s="11" t="s">
        <v>64</v>
      </c>
      <c r="J14" s="11" t="s">
        <v>65</v>
      </c>
      <c r="K14" s="11" t="s">
        <v>66</v>
      </c>
      <c r="L14" s="11" t="s">
        <v>67</v>
      </c>
      <c r="M14" s="11" t="s">
        <v>68</v>
      </c>
      <c r="N14" s="11" t="s">
        <v>69</v>
      </c>
      <c r="O14" s="11" t="s">
        <v>70</v>
      </c>
      <c r="P14" s="11" t="s">
        <v>71</v>
      </c>
      <c r="Q14" s="11" t="s">
        <v>72</v>
      </c>
      <c r="R14" s="11" t="s">
        <v>73</v>
      </c>
    </row>
    <row r="15" spans="1:18" x14ac:dyDescent="0.2">
      <c r="A15" t="s">
        <v>7</v>
      </c>
      <c r="B15" s="12">
        <f>B40</f>
        <v>900</v>
      </c>
      <c r="C15" s="12">
        <f t="shared" ref="C15:R15" si="7">C40</f>
        <v>1500</v>
      </c>
      <c r="D15" s="12">
        <f t="shared" si="7"/>
        <v>1800</v>
      </c>
      <c r="E15" s="12">
        <f t="shared" si="7"/>
        <v>1800</v>
      </c>
      <c r="F15" s="12">
        <f t="shared" si="7"/>
        <v>1800</v>
      </c>
      <c r="G15" s="12">
        <f t="shared" si="7"/>
        <v>1800</v>
      </c>
      <c r="H15" s="12">
        <f t="shared" si="7"/>
        <v>1800</v>
      </c>
      <c r="I15" s="12">
        <f t="shared" si="7"/>
        <v>1800</v>
      </c>
      <c r="J15" s="12">
        <f t="shared" si="7"/>
        <v>1800</v>
      </c>
      <c r="K15" s="12">
        <f t="shared" si="7"/>
        <v>1800</v>
      </c>
      <c r="L15" s="12">
        <f t="shared" si="7"/>
        <v>1800</v>
      </c>
      <c r="M15" s="12">
        <f t="shared" si="7"/>
        <v>1800</v>
      </c>
      <c r="N15" s="12">
        <f t="shared" si="7"/>
        <v>1800</v>
      </c>
      <c r="O15" s="12">
        <f t="shared" si="7"/>
        <v>1800</v>
      </c>
      <c r="P15" s="12">
        <f t="shared" si="7"/>
        <v>1800</v>
      </c>
      <c r="Q15" s="12">
        <f t="shared" si="7"/>
        <v>1800</v>
      </c>
      <c r="R15" s="12">
        <f t="shared" si="7"/>
        <v>1800</v>
      </c>
    </row>
    <row r="16" spans="1:18" x14ac:dyDescent="0.2">
      <c r="A16" t="s">
        <v>8</v>
      </c>
      <c r="B16" s="12"/>
      <c r="C16" s="12">
        <f t="shared" ref="C16:R16" si="8">C4*C58</f>
        <v>252</v>
      </c>
      <c r="D16" s="12">
        <f t="shared" si="8"/>
        <v>582</v>
      </c>
      <c r="E16" s="12">
        <f t="shared" si="8"/>
        <v>852</v>
      </c>
      <c r="F16" s="12">
        <f t="shared" si="8"/>
        <v>918</v>
      </c>
      <c r="G16" s="12">
        <f t="shared" si="8"/>
        <v>929.4</v>
      </c>
      <c r="H16" s="12">
        <f t="shared" si="8"/>
        <v>936</v>
      </c>
      <c r="I16" s="12">
        <f t="shared" si="8"/>
        <v>936</v>
      </c>
      <c r="J16" s="12">
        <f t="shared" si="8"/>
        <v>936</v>
      </c>
      <c r="K16" s="12">
        <f t="shared" si="8"/>
        <v>936</v>
      </c>
      <c r="L16" s="12">
        <f t="shared" si="8"/>
        <v>936</v>
      </c>
      <c r="M16" s="12">
        <f t="shared" si="8"/>
        <v>936</v>
      </c>
      <c r="N16" s="12">
        <f t="shared" si="8"/>
        <v>936</v>
      </c>
      <c r="O16" s="12">
        <f t="shared" si="8"/>
        <v>936</v>
      </c>
      <c r="P16" s="12">
        <f t="shared" si="8"/>
        <v>936</v>
      </c>
      <c r="Q16" s="12">
        <f t="shared" si="8"/>
        <v>936</v>
      </c>
      <c r="R16" s="12">
        <f t="shared" si="8"/>
        <v>936</v>
      </c>
    </row>
    <row r="17" spans="1:18" x14ac:dyDescent="0.2">
      <c r="A17" t="s">
        <v>9</v>
      </c>
      <c r="B17" s="12"/>
      <c r="C17" s="12">
        <f>C93</f>
        <v>34.25</v>
      </c>
      <c r="D17" s="12">
        <f t="shared" ref="D17:R17" si="9">D93</f>
        <v>23.5</v>
      </c>
      <c r="E17" s="12">
        <f t="shared" si="9"/>
        <v>85</v>
      </c>
      <c r="F17" s="12">
        <f t="shared" si="9"/>
        <v>103.5</v>
      </c>
      <c r="G17" s="12">
        <f t="shared" si="9"/>
        <v>302.60000000000002</v>
      </c>
      <c r="H17" s="12">
        <f t="shared" si="9"/>
        <v>1304.25</v>
      </c>
      <c r="I17" s="12">
        <f t="shared" si="9"/>
        <v>2149.9</v>
      </c>
      <c r="J17" s="12">
        <f t="shared" si="9"/>
        <v>2960.1000000000004</v>
      </c>
      <c r="K17" s="12">
        <f t="shared" si="9"/>
        <v>3770.3</v>
      </c>
      <c r="L17" s="12">
        <f t="shared" si="9"/>
        <v>4580.5</v>
      </c>
      <c r="M17" s="12">
        <f t="shared" si="9"/>
        <v>5390.7</v>
      </c>
      <c r="N17" s="12">
        <f t="shared" si="9"/>
        <v>6200.9</v>
      </c>
      <c r="O17" s="12">
        <f t="shared" si="9"/>
        <v>7011.0999999999995</v>
      </c>
      <c r="P17" s="12">
        <f t="shared" si="9"/>
        <v>7821.2999999999993</v>
      </c>
      <c r="Q17" s="12">
        <f t="shared" si="9"/>
        <v>8631.5</v>
      </c>
      <c r="R17" s="12">
        <f t="shared" si="9"/>
        <v>9441.7000000000007</v>
      </c>
    </row>
    <row r="18" spans="1:18" x14ac:dyDescent="0.2">
      <c r="A18" s="13" t="s">
        <v>85</v>
      </c>
      <c r="B18" s="14">
        <f>SUM(B15:B17)</f>
        <v>900</v>
      </c>
      <c r="C18" s="14">
        <f t="shared" ref="C18:R18" si="10">SUM(C15:C17)</f>
        <v>1786.25</v>
      </c>
      <c r="D18" s="14">
        <f t="shared" si="10"/>
        <v>2405.5</v>
      </c>
      <c r="E18" s="14">
        <f t="shared" si="10"/>
        <v>2737</v>
      </c>
      <c r="F18" s="14">
        <f t="shared" si="10"/>
        <v>2821.5</v>
      </c>
      <c r="G18" s="14">
        <f t="shared" si="10"/>
        <v>3032</v>
      </c>
      <c r="H18" s="14">
        <f t="shared" si="10"/>
        <v>4040.25</v>
      </c>
      <c r="I18" s="14">
        <f t="shared" si="10"/>
        <v>4885.8999999999996</v>
      </c>
      <c r="J18" s="14">
        <f t="shared" si="10"/>
        <v>5696.1</v>
      </c>
      <c r="K18" s="14">
        <f t="shared" si="10"/>
        <v>6506.3</v>
      </c>
      <c r="L18" s="14">
        <f t="shared" si="10"/>
        <v>7316.5</v>
      </c>
      <c r="M18" s="14">
        <f t="shared" si="10"/>
        <v>8126.7</v>
      </c>
      <c r="N18" s="14">
        <f t="shared" si="10"/>
        <v>8936.9</v>
      </c>
      <c r="O18" s="14">
        <f t="shared" si="10"/>
        <v>9747.0999999999985</v>
      </c>
      <c r="P18" s="14">
        <f t="shared" si="10"/>
        <v>10557.3</v>
      </c>
      <c r="Q18" s="14">
        <f t="shared" si="10"/>
        <v>11367.5</v>
      </c>
      <c r="R18" s="14">
        <f t="shared" si="10"/>
        <v>12177.7</v>
      </c>
    </row>
    <row r="19" spans="1:18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">
      <c r="A20" t="s">
        <v>10</v>
      </c>
      <c r="B20" s="12">
        <f>B84</f>
        <v>650</v>
      </c>
      <c r="C20" s="12">
        <f t="shared" ref="C20:R20" si="11">C84</f>
        <v>-311.25</v>
      </c>
      <c r="D20" s="12">
        <f t="shared" si="11"/>
        <v>-1144.5</v>
      </c>
      <c r="E20" s="12">
        <f t="shared" si="11"/>
        <v>-1984</v>
      </c>
      <c r="F20" s="12">
        <f t="shared" si="11"/>
        <v>-1418.5</v>
      </c>
      <c r="G20" s="12">
        <f t="shared" si="11"/>
        <v>-540</v>
      </c>
      <c r="H20" s="12">
        <f t="shared" si="11"/>
        <v>472.75</v>
      </c>
      <c r="I20" s="12">
        <f t="shared" si="11"/>
        <v>1318.4</v>
      </c>
      <c r="J20" s="12">
        <f t="shared" si="11"/>
        <v>2128.6000000000004</v>
      </c>
      <c r="K20" s="12">
        <f t="shared" si="11"/>
        <v>2938.8</v>
      </c>
      <c r="L20" s="12">
        <f t="shared" si="11"/>
        <v>3749</v>
      </c>
      <c r="M20" s="12">
        <f t="shared" si="11"/>
        <v>4559.2</v>
      </c>
      <c r="N20" s="12">
        <f t="shared" si="11"/>
        <v>5369.4</v>
      </c>
      <c r="O20" s="12">
        <f t="shared" si="11"/>
        <v>6179.5999999999995</v>
      </c>
      <c r="P20" s="12">
        <f t="shared" si="11"/>
        <v>6989.7999999999993</v>
      </c>
      <c r="Q20" s="12">
        <f t="shared" si="11"/>
        <v>7799.9999999999991</v>
      </c>
      <c r="R20" s="12">
        <f t="shared" si="11"/>
        <v>8610.1999999999989</v>
      </c>
    </row>
    <row r="21" spans="1:18" x14ac:dyDescent="0.2">
      <c r="A21" t="s">
        <v>11</v>
      </c>
      <c r="B21" s="12">
        <f>B46</f>
        <v>250</v>
      </c>
      <c r="C21" s="12">
        <f t="shared" ref="C21:R21" si="12">C46</f>
        <v>1850</v>
      </c>
      <c r="D21" s="12">
        <f t="shared" si="12"/>
        <v>3100</v>
      </c>
      <c r="E21" s="12">
        <f t="shared" si="12"/>
        <v>4100</v>
      </c>
      <c r="F21" s="12">
        <f t="shared" si="12"/>
        <v>3700</v>
      </c>
      <c r="G21" s="12">
        <f t="shared" si="12"/>
        <v>3050</v>
      </c>
      <c r="H21" s="12">
        <f t="shared" si="12"/>
        <v>3050</v>
      </c>
      <c r="I21" s="12">
        <f t="shared" si="12"/>
        <v>3050</v>
      </c>
      <c r="J21" s="12">
        <f t="shared" si="12"/>
        <v>3050</v>
      </c>
      <c r="K21" s="12">
        <f t="shared" si="12"/>
        <v>3050</v>
      </c>
      <c r="L21" s="12">
        <f t="shared" si="12"/>
        <v>3050</v>
      </c>
      <c r="M21" s="12">
        <f t="shared" si="12"/>
        <v>3050</v>
      </c>
      <c r="N21" s="12">
        <f t="shared" si="12"/>
        <v>3050</v>
      </c>
      <c r="O21" s="12">
        <f t="shared" si="12"/>
        <v>3050</v>
      </c>
      <c r="P21" s="12">
        <f t="shared" si="12"/>
        <v>3050</v>
      </c>
      <c r="Q21" s="12">
        <f t="shared" si="12"/>
        <v>3050</v>
      </c>
      <c r="R21" s="12">
        <f t="shared" si="12"/>
        <v>3050</v>
      </c>
    </row>
    <row r="22" spans="1:18" x14ac:dyDescent="0.2">
      <c r="A22" t="s">
        <v>12</v>
      </c>
      <c r="B22" s="12"/>
      <c r="C22" s="12">
        <f t="shared" ref="C22:R22" si="13">C59*-C5</f>
        <v>247.5</v>
      </c>
      <c r="D22" s="12">
        <f t="shared" si="13"/>
        <v>450</v>
      </c>
      <c r="E22" s="12">
        <f t="shared" si="13"/>
        <v>621</v>
      </c>
      <c r="F22" s="12">
        <f t="shared" si="13"/>
        <v>540</v>
      </c>
      <c r="G22" s="12">
        <f t="shared" si="13"/>
        <v>522</v>
      </c>
      <c r="H22" s="12">
        <f t="shared" si="13"/>
        <v>517.5</v>
      </c>
      <c r="I22" s="12">
        <f t="shared" si="13"/>
        <v>517.5</v>
      </c>
      <c r="J22" s="12">
        <f t="shared" si="13"/>
        <v>517.5</v>
      </c>
      <c r="K22" s="12">
        <f t="shared" si="13"/>
        <v>517.5</v>
      </c>
      <c r="L22" s="12">
        <f t="shared" si="13"/>
        <v>517.5</v>
      </c>
      <c r="M22" s="12">
        <f t="shared" si="13"/>
        <v>517.5</v>
      </c>
      <c r="N22" s="12">
        <f t="shared" si="13"/>
        <v>517.5</v>
      </c>
      <c r="O22" s="12">
        <f t="shared" si="13"/>
        <v>517.5</v>
      </c>
      <c r="P22" s="12">
        <f t="shared" si="13"/>
        <v>517.5</v>
      </c>
      <c r="Q22" s="12">
        <f t="shared" si="13"/>
        <v>517.5</v>
      </c>
      <c r="R22" s="12">
        <f t="shared" si="13"/>
        <v>517.5</v>
      </c>
    </row>
    <row r="23" spans="1:18" ht="15" thickBot="1" x14ac:dyDescent="0.25">
      <c r="A23" s="15" t="s">
        <v>94</v>
      </c>
      <c r="B23" s="16">
        <f>SUM(B20:B22)</f>
        <v>900</v>
      </c>
      <c r="C23" s="16">
        <f t="shared" ref="C23:R23" si="14">SUM(C20:C22)</f>
        <v>1786.25</v>
      </c>
      <c r="D23" s="16">
        <f t="shared" si="14"/>
        <v>2405.5</v>
      </c>
      <c r="E23" s="16">
        <f t="shared" si="14"/>
        <v>2737</v>
      </c>
      <c r="F23" s="16">
        <f t="shared" si="14"/>
        <v>2821.5</v>
      </c>
      <c r="G23" s="16">
        <f t="shared" si="14"/>
        <v>3032</v>
      </c>
      <c r="H23" s="16">
        <f t="shared" si="14"/>
        <v>4040.25</v>
      </c>
      <c r="I23" s="16">
        <f t="shared" si="14"/>
        <v>4885.8999999999996</v>
      </c>
      <c r="J23" s="16">
        <f t="shared" si="14"/>
        <v>5696.1</v>
      </c>
      <c r="K23" s="16">
        <f t="shared" si="14"/>
        <v>6506.3</v>
      </c>
      <c r="L23" s="16">
        <f t="shared" si="14"/>
        <v>7316.5</v>
      </c>
      <c r="M23" s="16">
        <f t="shared" si="14"/>
        <v>8126.7</v>
      </c>
      <c r="N23" s="16">
        <f t="shared" si="14"/>
        <v>8936.9</v>
      </c>
      <c r="O23" s="16">
        <f t="shared" si="14"/>
        <v>9747.0999999999985</v>
      </c>
      <c r="P23" s="16">
        <f t="shared" si="14"/>
        <v>10557.3</v>
      </c>
      <c r="Q23" s="16">
        <f t="shared" si="14"/>
        <v>11367.5</v>
      </c>
      <c r="R23" s="16">
        <f t="shared" si="14"/>
        <v>12177.699999999999</v>
      </c>
    </row>
    <row r="24" spans="1:18" x14ac:dyDescent="0.2">
      <c r="B24" s="12">
        <f t="shared" ref="B24:H24" si="15">B18-B23</f>
        <v>0</v>
      </c>
      <c r="C24" s="12">
        <f t="shared" si="15"/>
        <v>0</v>
      </c>
      <c r="D24" s="12">
        <f t="shared" si="15"/>
        <v>0</v>
      </c>
      <c r="E24" s="12">
        <f t="shared" si="15"/>
        <v>0</v>
      </c>
      <c r="F24" s="12">
        <f t="shared" si="15"/>
        <v>0</v>
      </c>
      <c r="G24" s="12">
        <f t="shared" si="15"/>
        <v>0</v>
      </c>
      <c r="H24" s="12">
        <f t="shared" si="15"/>
        <v>0</v>
      </c>
      <c r="I24" s="12">
        <f>I18-I23</f>
        <v>0</v>
      </c>
      <c r="J24" s="12">
        <f t="shared" ref="J24:R24" si="16">J18-J23</f>
        <v>0</v>
      </c>
      <c r="K24" s="12">
        <f t="shared" si="16"/>
        <v>0</v>
      </c>
      <c r="L24" s="12">
        <f t="shared" si="16"/>
        <v>0</v>
      </c>
      <c r="M24" s="12">
        <f t="shared" si="16"/>
        <v>0</v>
      </c>
      <c r="N24" s="12">
        <f t="shared" si="16"/>
        <v>0</v>
      </c>
      <c r="O24" s="12">
        <f t="shared" si="16"/>
        <v>0</v>
      </c>
      <c r="P24" s="12">
        <f t="shared" si="16"/>
        <v>0</v>
      </c>
      <c r="Q24" s="12">
        <f t="shared" si="16"/>
        <v>0</v>
      </c>
      <c r="R24" s="12">
        <f t="shared" si="16"/>
        <v>0</v>
      </c>
    </row>
    <row r="25" spans="1:18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">
      <c r="A26" s="10" t="s">
        <v>95</v>
      </c>
      <c r="B26" s="11" t="s">
        <v>14</v>
      </c>
      <c r="C26" s="11" t="s">
        <v>15</v>
      </c>
      <c r="D26" s="11" t="s">
        <v>16</v>
      </c>
      <c r="E26" s="11" t="s">
        <v>17</v>
      </c>
      <c r="F26" s="11" t="s">
        <v>18</v>
      </c>
      <c r="G26" s="11" t="s">
        <v>19</v>
      </c>
      <c r="H26" s="11" t="s">
        <v>20</v>
      </c>
      <c r="I26" s="11" t="s">
        <v>64</v>
      </c>
      <c r="J26" s="11" t="s">
        <v>65</v>
      </c>
      <c r="K26" s="11" t="s">
        <v>66</v>
      </c>
      <c r="L26" s="11" t="s">
        <v>67</v>
      </c>
      <c r="M26" s="11" t="s">
        <v>68</v>
      </c>
      <c r="N26" s="11" t="s">
        <v>69</v>
      </c>
      <c r="O26" s="11" t="s">
        <v>70</v>
      </c>
      <c r="P26" s="11" t="s">
        <v>71</v>
      </c>
      <c r="Q26" s="11" t="s">
        <v>72</v>
      </c>
      <c r="R26" s="11" t="s">
        <v>73</v>
      </c>
    </row>
    <row r="27" spans="1:18" x14ac:dyDescent="0.2">
      <c r="A27" t="str">
        <f>A7</f>
        <v>WvRB</v>
      </c>
      <c r="B27" s="12"/>
      <c r="C27" s="12">
        <f>C7</f>
        <v>-950</v>
      </c>
      <c r="D27" s="12">
        <f t="shared" ref="D27:R27" si="17">D7</f>
        <v>-750</v>
      </c>
      <c r="E27" s="12">
        <f t="shared" si="17"/>
        <v>-700</v>
      </c>
      <c r="F27" s="12">
        <f t="shared" si="17"/>
        <v>750</v>
      </c>
      <c r="G27" s="12">
        <f t="shared" si="17"/>
        <v>1045</v>
      </c>
      <c r="H27" s="12">
        <f t="shared" si="17"/>
        <v>1150</v>
      </c>
      <c r="I27" s="12">
        <f t="shared" si="17"/>
        <v>1150</v>
      </c>
      <c r="J27" s="12">
        <f t="shared" si="17"/>
        <v>1150</v>
      </c>
      <c r="K27" s="12">
        <f t="shared" si="17"/>
        <v>1150</v>
      </c>
      <c r="L27" s="12">
        <f t="shared" si="17"/>
        <v>1150</v>
      </c>
      <c r="M27" s="12">
        <f t="shared" si="17"/>
        <v>1150</v>
      </c>
      <c r="N27" s="12">
        <f t="shared" si="17"/>
        <v>1150</v>
      </c>
      <c r="O27" s="12">
        <f t="shared" si="17"/>
        <v>1150</v>
      </c>
      <c r="P27" s="12">
        <f t="shared" si="17"/>
        <v>1150</v>
      </c>
      <c r="Q27" s="12">
        <f t="shared" si="17"/>
        <v>1150</v>
      </c>
      <c r="R27" s="12">
        <f t="shared" si="17"/>
        <v>1150</v>
      </c>
    </row>
    <row r="28" spans="1:18" x14ac:dyDescent="0.2">
      <c r="A28" t="s">
        <v>30</v>
      </c>
      <c r="B28" s="12"/>
      <c r="C28" s="12">
        <f t="shared" ref="C28:H28" si="18">C72</f>
        <v>0</v>
      </c>
      <c r="D28" s="12">
        <f t="shared" si="18"/>
        <v>0</v>
      </c>
      <c r="E28" s="12">
        <f t="shared" si="18"/>
        <v>0</v>
      </c>
      <c r="F28" s="12">
        <f t="shared" si="18"/>
        <v>0</v>
      </c>
      <c r="G28" s="12">
        <f t="shared" si="18"/>
        <v>0</v>
      </c>
      <c r="H28" s="12">
        <f t="shared" si="18"/>
        <v>109</v>
      </c>
      <c r="I28" s="12">
        <f>I72</f>
        <v>230</v>
      </c>
      <c r="J28" s="12">
        <f t="shared" ref="J28:R28" si="19">J72</f>
        <v>230</v>
      </c>
      <c r="K28" s="12">
        <f t="shared" si="19"/>
        <v>230</v>
      </c>
      <c r="L28" s="12">
        <f t="shared" si="19"/>
        <v>230</v>
      </c>
      <c r="M28" s="12">
        <f t="shared" si="19"/>
        <v>230</v>
      </c>
      <c r="N28" s="12">
        <f t="shared" si="19"/>
        <v>230</v>
      </c>
      <c r="O28" s="12">
        <f t="shared" si="19"/>
        <v>230</v>
      </c>
      <c r="P28" s="12">
        <f t="shared" si="19"/>
        <v>230</v>
      </c>
      <c r="Q28" s="12">
        <f t="shared" si="19"/>
        <v>230</v>
      </c>
      <c r="R28" s="12">
        <f t="shared" si="19"/>
        <v>230</v>
      </c>
    </row>
    <row r="29" spans="1:18" x14ac:dyDescent="0.2">
      <c r="A29" s="13" t="s">
        <v>36</v>
      </c>
      <c r="B29" s="14"/>
      <c r="C29" s="14">
        <f t="shared" ref="C29:H29" si="20">C27-C28</f>
        <v>-950</v>
      </c>
      <c r="D29" s="14">
        <f t="shared" si="20"/>
        <v>-750</v>
      </c>
      <c r="E29" s="14">
        <f t="shared" si="20"/>
        <v>-700</v>
      </c>
      <c r="F29" s="14">
        <f t="shared" si="20"/>
        <v>750</v>
      </c>
      <c r="G29" s="14">
        <f t="shared" si="20"/>
        <v>1045</v>
      </c>
      <c r="H29" s="14">
        <f t="shared" si="20"/>
        <v>1041</v>
      </c>
      <c r="I29" s="14">
        <f>I27-I28</f>
        <v>920</v>
      </c>
      <c r="J29" s="14">
        <f t="shared" ref="J29:R29" si="21">J27-J28</f>
        <v>920</v>
      </c>
      <c r="K29" s="14">
        <f t="shared" si="21"/>
        <v>920</v>
      </c>
      <c r="L29" s="14">
        <f t="shared" si="21"/>
        <v>920</v>
      </c>
      <c r="M29" s="14">
        <f t="shared" si="21"/>
        <v>920</v>
      </c>
      <c r="N29" s="14">
        <f t="shared" si="21"/>
        <v>920</v>
      </c>
      <c r="O29" s="14">
        <f t="shared" si="21"/>
        <v>920</v>
      </c>
      <c r="P29" s="14">
        <f t="shared" si="21"/>
        <v>920</v>
      </c>
      <c r="Q29" s="14">
        <f t="shared" si="21"/>
        <v>920</v>
      </c>
      <c r="R29" s="14">
        <f t="shared" si="21"/>
        <v>920</v>
      </c>
    </row>
    <row r="30" spans="1:18" x14ac:dyDescent="0.2">
      <c r="A30" t="s">
        <v>23</v>
      </c>
      <c r="B30" s="12"/>
      <c r="C30" s="12">
        <f t="shared" ref="C30:H30" si="22">-C6</f>
        <v>300</v>
      </c>
      <c r="D30" s="12">
        <f t="shared" si="22"/>
        <v>600</v>
      </c>
      <c r="E30" s="12">
        <f t="shared" si="22"/>
        <v>900</v>
      </c>
      <c r="F30" s="12">
        <f t="shared" si="22"/>
        <v>900</v>
      </c>
      <c r="G30" s="12">
        <f t="shared" si="22"/>
        <v>900</v>
      </c>
      <c r="H30" s="12">
        <f t="shared" si="22"/>
        <v>900</v>
      </c>
      <c r="I30" s="12">
        <f>-I6</f>
        <v>900</v>
      </c>
      <c r="J30" s="12">
        <f t="shared" ref="J30:R30" si="23">-J6</f>
        <v>900</v>
      </c>
      <c r="K30" s="12">
        <f t="shared" si="23"/>
        <v>900</v>
      </c>
      <c r="L30" s="12">
        <f t="shared" si="23"/>
        <v>900</v>
      </c>
      <c r="M30" s="12">
        <f t="shared" si="23"/>
        <v>900</v>
      </c>
      <c r="N30" s="12">
        <f t="shared" si="23"/>
        <v>900</v>
      </c>
      <c r="O30" s="12">
        <f t="shared" si="23"/>
        <v>900</v>
      </c>
      <c r="P30" s="12">
        <f t="shared" si="23"/>
        <v>900</v>
      </c>
      <c r="Q30" s="12">
        <f t="shared" si="23"/>
        <v>900</v>
      </c>
      <c r="R30" s="12">
        <f t="shared" si="23"/>
        <v>900</v>
      </c>
    </row>
    <row r="31" spans="1:18" x14ac:dyDescent="0.2">
      <c r="A31" t="s">
        <v>22</v>
      </c>
      <c r="B31" s="12"/>
      <c r="C31" s="12">
        <f t="shared" ref="C31:H31" si="24">-C38</f>
        <v>-900</v>
      </c>
      <c r="D31" s="12">
        <f t="shared" si="24"/>
        <v>-900</v>
      </c>
      <c r="E31" s="12">
        <f t="shared" si="24"/>
        <v>-900</v>
      </c>
      <c r="F31" s="12">
        <f t="shared" si="24"/>
        <v>-900</v>
      </c>
      <c r="G31" s="12">
        <f t="shared" si="24"/>
        <v>-900</v>
      </c>
      <c r="H31" s="12">
        <f t="shared" si="24"/>
        <v>-900</v>
      </c>
      <c r="I31" s="12">
        <f>-I38</f>
        <v>-900</v>
      </c>
      <c r="J31" s="12">
        <f t="shared" ref="J31:R31" si="25">-J38</f>
        <v>-900</v>
      </c>
      <c r="K31" s="12">
        <f t="shared" si="25"/>
        <v>-900</v>
      </c>
      <c r="L31" s="12">
        <f t="shared" si="25"/>
        <v>-900</v>
      </c>
      <c r="M31" s="12">
        <f t="shared" si="25"/>
        <v>-900</v>
      </c>
      <c r="N31" s="12">
        <f t="shared" si="25"/>
        <v>-900</v>
      </c>
      <c r="O31" s="12">
        <f t="shared" si="25"/>
        <v>-900</v>
      </c>
      <c r="P31" s="12">
        <f t="shared" si="25"/>
        <v>-900</v>
      </c>
      <c r="Q31" s="12">
        <f t="shared" si="25"/>
        <v>-900</v>
      </c>
      <c r="R31" s="12">
        <f t="shared" si="25"/>
        <v>-900</v>
      </c>
    </row>
    <row r="32" spans="1:18" x14ac:dyDescent="0.2">
      <c r="A32" t="s">
        <v>37</v>
      </c>
      <c r="B32" s="12"/>
      <c r="C32" s="12">
        <f t="shared" ref="C32:H32" si="26">-C54</f>
        <v>-4.5</v>
      </c>
      <c r="D32" s="12">
        <f t="shared" si="26"/>
        <v>-127.5</v>
      </c>
      <c r="E32" s="12">
        <f t="shared" si="26"/>
        <v>-99</v>
      </c>
      <c r="F32" s="12">
        <f t="shared" si="26"/>
        <v>-147</v>
      </c>
      <c r="G32" s="12">
        <f t="shared" si="26"/>
        <v>-29.399999999999977</v>
      </c>
      <c r="H32" s="12">
        <f t="shared" si="26"/>
        <v>-11.100000000000023</v>
      </c>
      <c r="I32" s="12">
        <f>-I54</f>
        <v>0</v>
      </c>
      <c r="J32" s="12">
        <f t="shared" ref="J32:R32" si="27">-J54</f>
        <v>0</v>
      </c>
      <c r="K32" s="12">
        <f t="shared" si="27"/>
        <v>0</v>
      </c>
      <c r="L32" s="12">
        <f t="shared" si="27"/>
        <v>0</v>
      </c>
      <c r="M32" s="12">
        <f t="shared" si="27"/>
        <v>0</v>
      </c>
      <c r="N32" s="12">
        <f t="shared" si="27"/>
        <v>0</v>
      </c>
      <c r="O32" s="12">
        <f t="shared" si="27"/>
        <v>0</v>
      </c>
      <c r="P32" s="12">
        <f t="shared" si="27"/>
        <v>0</v>
      </c>
      <c r="Q32" s="12">
        <f t="shared" si="27"/>
        <v>0</v>
      </c>
      <c r="R32" s="12">
        <f t="shared" si="27"/>
        <v>0</v>
      </c>
    </row>
    <row r="33" spans="1:18" x14ac:dyDescent="0.2">
      <c r="A33" s="13" t="s">
        <v>38</v>
      </c>
      <c r="B33" s="14"/>
      <c r="C33" s="14">
        <f t="shared" ref="C33:H33" si="28">SUM(C29:C32)</f>
        <v>-1554.5</v>
      </c>
      <c r="D33" s="14">
        <f t="shared" si="28"/>
        <v>-1177.5</v>
      </c>
      <c r="E33" s="14">
        <f t="shared" si="28"/>
        <v>-799</v>
      </c>
      <c r="F33" s="14">
        <f t="shared" si="28"/>
        <v>603</v>
      </c>
      <c r="G33" s="14">
        <f t="shared" si="28"/>
        <v>1015.6</v>
      </c>
      <c r="H33" s="14">
        <f t="shared" si="28"/>
        <v>1029.9000000000001</v>
      </c>
      <c r="I33" s="14">
        <f>SUM(I29:I32)</f>
        <v>920</v>
      </c>
      <c r="J33" s="14">
        <f t="shared" ref="J33:R33" si="29">SUM(J29:J32)</f>
        <v>920</v>
      </c>
      <c r="K33" s="14">
        <f t="shared" si="29"/>
        <v>920</v>
      </c>
      <c r="L33" s="14">
        <f t="shared" si="29"/>
        <v>920</v>
      </c>
      <c r="M33" s="14">
        <f t="shared" si="29"/>
        <v>920</v>
      </c>
      <c r="N33" s="14">
        <f t="shared" si="29"/>
        <v>920</v>
      </c>
      <c r="O33" s="14">
        <f t="shared" si="29"/>
        <v>920</v>
      </c>
      <c r="P33" s="14">
        <f t="shared" si="29"/>
        <v>920</v>
      </c>
      <c r="Q33" s="14">
        <f t="shared" si="29"/>
        <v>920</v>
      </c>
      <c r="R33" s="14">
        <f t="shared" si="29"/>
        <v>920</v>
      </c>
    </row>
    <row r="34" spans="1:18" ht="15" thickBot="1" x14ac:dyDescent="0.25">
      <c r="A34" s="18" t="s">
        <v>39</v>
      </c>
      <c r="B34" s="21"/>
      <c r="C34" s="21">
        <f t="shared" ref="C34:H34" si="30">C78</f>
        <v>0</v>
      </c>
      <c r="D34" s="21">
        <f t="shared" si="30"/>
        <v>0</v>
      </c>
      <c r="E34" s="21">
        <f t="shared" si="30"/>
        <v>0</v>
      </c>
      <c r="F34" s="21">
        <f t="shared" si="30"/>
        <v>0</v>
      </c>
      <c r="G34" s="21">
        <f t="shared" si="30"/>
        <v>0</v>
      </c>
      <c r="H34" s="21">
        <f t="shared" si="30"/>
        <v>109</v>
      </c>
      <c r="I34" s="21">
        <f>I78</f>
        <v>62.899999999999977</v>
      </c>
      <c r="J34" s="21">
        <f t="shared" ref="J34:R34" si="31">J78</f>
        <v>27.449999999999989</v>
      </c>
      <c r="K34" s="21">
        <f t="shared" si="31"/>
        <v>27.449999999999989</v>
      </c>
      <c r="L34" s="21">
        <f t="shared" si="31"/>
        <v>27.449999999999989</v>
      </c>
      <c r="M34" s="21">
        <f t="shared" si="31"/>
        <v>27.449999999999989</v>
      </c>
      <c r="N34" s="21">
        <f t="shared" si="31"/>
        <v>27.449999999999989</v>
      </c>
      <c r="O34" s="21">
        <f t="shared" si="31"/>
        <v>27.449999999999989</v>
      </c>
      <c r="P34" s="21">
        <f t="shared" si="31"/>
        <v>27.449999999999989</v>
      </c>
      <c r="Q34" s="21">
        <f t="shared" si="31"/>
        <v>27.449999999999989</v>
      </c>
      <c r="R34" s="21">
        <f t="shared" si="31"/>
        <v>27.449999999999989</v>
      </c>
    </row>
    <row r="35" spans="1:18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">
      <c r="A36" s="10" t="s">
        <v>87</v>
      </c>
      <c r="B36" s="11" t="s">
        <v>14</v>
      </c>
      <c r="C36" s="11" t="s">
        <v>15</v>
      </c>
      <c r="D36" s="11" t="s">
        <v>16</v>
      </c>
      <c r="E36" s="11" t="s">
        <v>17</v>
      </c>
      <c r="F36" s="11" t="s">
        <v>18</v>
      </c>
      <c r="G36" s="11" t="s">
        <v>19</v>
      </c>
      <c r="H36" s="11" t="s">
        <v>20</v>
      </c>
      <c r="I36" s="11" t="s">
        <v>64</v>
      </c>
      <c r="J36" s="11" t="s">
        <v>65</v>
      </c>
      <c r="K36" s="11" t="s">
        <v>66</v>
      </c>
      <c r="L36" s="11" t="s">
        <v>67</v>
      </c>
      <c r="M36" s="11" t="s">
        <v>68</v>
      </c>
      <c r="N36" s="11" t="s">
        <v>69</v>
      </c>
      <c r="O36" s="11" t="s">
        <v>70</v>
      </c>
      <c r="P36" s="11" t="s">
        <v>71</v>
      </c>
      <c r="Q36" s="11" t="s">
        <v>72</v>
      </c>
      <c r="R36" s="11" t="s">
        <v>73</v>
      </c>
    </row>
    <row r="37" spans="1:18" x14ac:dyDescent="0.2">
      <c r="A37" t="s">
        <v>21</v>
      </c>
      <c r="B37" s="12">
        <v>0</v>
      </c>
      <c r="C37" s="12">
        <f>B40</f>
        <v>900</v>
      </c>
      <c r="D37" s="12">
        <f t="shared" ref="D37:R37" si="32">C40</f>
        <v>1500</v>
      </c>
      <c r="E37" s="12">
        <f t="shared" si="32"/>
        <v>1800</v>
      </c>
      <c r="F37" s="12">
        <f t="shared" si="32"/>
        <v>1800</v>
      </c>
      <c r="G37" s="12">
        <f t="shared" si="32"/>
        <v>1800</v>
      </c>
      <c r="H37" s="12">
        <f t="shared" si="32"/>
        <v>1800</v>
      </c>
      <c r="I37" s="12">
        <f t="shared" si="32"/>
        <v>1800</v>
      </c>
      <c r="J37" s="12">
        <f t="shared" si="32"/>
        <v>1800</v>
      </c>
      <c r="K37" s="12">
        <f t="shared" si="32"/>
        <v>1800</v>
      </c>
      <c r="L37" s="12">
        <f t="shared" si="32"/>
        <v>1800</v>
      </c>
      <c r="M37" s="12">
        <f t="shared" si="32"/>
        <v>1800</v>
      </c>
      <c r="N37" s="12">
        <f t="shared" si="32"/>
        <v>1800</v>
      </c>
      <c r="O37" s="12">
        <f t="shared" si="32"/>
        <v>1800</v>
      </c>
      <c r="P37" s="12">
        <f t="shared" si="32"/>
        <v>1800</v>
      </c>
      <c r="Q37" s="12">
        <f t="shared" si="32"/>
        <v>1800</v>
      </c>
      <c r="R37" s="12">
        <f t="shared" si="32"/>
        <v>1800</v>
      </c>
    </row>
    <row r="38" spans="1:18" x14ac:dyDescent="0.2">
      <c r="A38" t="s">
        <v>22</v>
      </c>
      <c r="B38" s="12">
        <v>900</v>
      </c>
      <c r="C38" s="12">
        <v>900</v>
      </c>
      <c r="D38" s="12">
        <v>900</v>
      </c>
      <c r="E38" s="12">
        <v>900</v>
      </c>
      <c r="F38" s="12">
        <v>900</v>
      </c>
      <c r="G38" s="12">
        <v>900</v>
      </c>
      <c r="H38" s="12">
        <v>900</v>
      </c>
      <c r="I38" s="12">
        <v>900</v>
      </c>
      <c r="J38" s="12">
        <v>900</v>
      </c>
      <c r="K38" s="12">
        <v>900</v>
      </c>
      <c r="L38" s="12">
        <v>900</v>
      </c>
      <c r="M38" s="12">
        <v>900</v>
      </c>
      <c r="N38" s="12">
        <v>900</v>
      </c>
      <c r="O38" s="12">
        <v>900</v>
      </c>
      <c r="P38" s="12">
        <v>900</v>
      </c>
      <c r="Q38" s="12">
        <v>900</v>
      </c>
      <c r="R38" s="12">
        <v>900</v>
      </c>
    </row>
    <row r="39" spans="1:18" x14ac:dyDescent="0.2">
      <c r="A39" t="s">
        <v>23</v>
      </c>
      <c r="B39" s="12"/>
      <c r="C39" s="12">
        <v>-300</v>
      </c>
      <c r="D39" s="12">
        <v>-600</v>
      </c>
      <c r="E39" s="12">
        <v>-900</v>
      </c>
      <c r="F39" s="12">
        <v>-900</v>
      </c>
      <c r="G39" s="12">
        <v>-900</v>
      </c>
      <c r="H39" s="12">
        <v>-900</v>
      </c>
      <c r="I39" s="12">
        <v>-900</v>
      </c>
      <c r="J39" s="12">
        <v>-900</v>
      </c>
      <c r="K39" s="12">
        <v>-900</v>
      </c>
      <c r="L39" s="12">
        <v>-900</v>
      </c>
      <c r="M39" s="12">
        <v>-900</v>
      </c>
      <c r="N39" s="12">
        <v>-900</v>
      </c>
      <c r="O39" s="12">
        <v>-900</v>
      </c>
      <c r="P39" s="12">
        <v>-900</v>
      </c>
      <c r="Q39" s="12">
        <v>-900</v>
      </c>
      <c r="R39" s="12">
        <v>-900</v>
      </c>
    </row>
    <row r="40" spans="1:18" ht="15" thickBot="1" x14ac:dyDescent="0.25">
      <c r="A40" s="15" t="s">
        <v>24</v>
      </c>
      <c r="B40" s="16">
        <f>SUM(B37:B39)</f>
        <v>900</v>
      </c>
      <c r="C40" s="16">
        <f>SUM(C37:C39)</f>
        <v>1500</v>
      </c>
      <c r="D40" s="16">
        <f t="shared" ref="D40:R40" si="33">SUM(D37:D39)</f>
        <v>1800</v>
      </c>
      <c r="E40" s="16">
        <f t="shared" si="33"/>
        <v>1800</v>
      </c>
      <c r="F40" s="16">
        <f t="shared" si="33"/>
        <v>1800</v>
      </c>
      <c r="G40" s="16">
        <f t="shared" si="33"/>
        <v>1800</v>
      </c>
      <c r="H40" s="16">
        <f t="shared" si="33"/>
        <v>1800</v>
      </c>
      <c r="I40" s="16">
        <f t="shared" si="33"/>
        <v>1800</v>
      </c>
      <c r="J40" s="16">
        <f t="shared" si="33"/>
        <v>1800</v>
      </c>
      <c r="K40" s="16">
        <f t="shared" si="33"/>
        <v>1800</v>
      </c>
      <c r="L40" s="16">
        <f t="shared" si="33"/>
        <v>1800</v>
      </c>
      <c r="M40" s="16">
        <f t="shared" si="33"/>
        <v>1800</v>
      </c>
      <c r="N40" s="16">
        <f t="shared" si="33"/>
        <v>1800</v>
      </c>
      <c r="O40" s="16">
        <f t="shared" si="33"/>
        <v>1800</v>
      </c>
      <c r="P40" s="16">
        <f t="shared" si="33"/>
        <v>1800</v>
      </c>
      <c r="Q40" s="16">
        <f t="shared" si="33"/>
        <v>1800</v>
      </c>
      <c r="R40" s="16">
        <f t="shared" si="33"/>
        <v>1800</v>
      </c>
    </row>
    <row r="41" spans="1:18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">
      <c r="A42" s="10" t="s">
        <v>88</v>
      </c>
      <c r="B42" s="11" t="s">
        <v>14</v>
      </c>
      <c r="C42" s="11" t="s">
        <v>15</v>
      </c>
      <c r="D42" s="11" t="s">
        <v>16</v>
      </c>
      <c r="E42" s="11" t="s">
        <v>17</v>
      </c>
      <c r="F42" s="11" t="s">
        <v>18</v>
      </c>
      <c r="G42" s="11" t="s">
        <v>19</v>
      </c>
      <c r="H42" s="11" t="s">
        <v>20</v>
      </c>
      <c r="I42" s="11" t="s">
        <v>64</v>
      </c>
      <c r="J42" s="11" t="s">
        <v>65</v>
      </c>
      <c r="K42" s="11" t="s">
        <v>66</v>
      </c>
      <c r="L42" s="11" t="s">
        <v>67</v>
      </c>
      <c r="M42" s="11" t="s">
        <v>68</v>
      </c>
      <c r="N42" s="11" t="s">
        <v>69</v>
      </c>
      <c r="O42" s="11" t="s">
        <v>70</v>
      </c>
      <c r="P42" s="11" t="s">
        <v>71</v>
      </c>
      <c r="Q42" s="11" t="s">
        <v>72</v>
      </c>
      <c r="R42" s="11" t="s">
        <v>73</v>
      </c>
    </row>
    <row r="43" spans="1:18" x14ac:dyDescent="0.2">
      <c r="A43" t="s">
        <v>21</v>
      </c>
      <c r="B43" s="12">
        <v>0</v>
      </c>
      <c r="C43" s="12">
        <f>B46</f>
        <v>250</v>
      </c>
      <c r="D43" s="12">
        <f t="shared" ref="D43:R43" si="34">C46</f>
        <v>1850</v>
      </c>
      <c r="E43" s="12">
        <f t="shared" si="34"/>
        <v>3100</v>
      </c>
      <c r="F43" s="12">
        <f t="shared" si="34"/>
        <v>4100</v>
      </c>
      <c r="G43" s="12">
        <f t="shared" si="34"/>
        <v>3700</v>
      </c>
      <c r="H43" s="12">
        <f t="shared" si="34"/>
        <v>3050</v>
      </c>
      <c r="I43" s="12">
        <f t="shared" si="34"/>
        <v>3050</v>
      </c>
      <c r="J43" s="12">
        <f t="shared" si="34"/>
        <v>3050</v>
      </c>
      <c r="K43" s="12">
        <f t="shared" si="34"/>
        <v>3050</v>
      </c>
      <c r="L43" s="12">
        <f t="shared" si="34"/>
        <v>3050</v>
      </c>
      <c r="M43" s="12">
        <f t="shared" si="34"/>
        <v>3050</v>
      </c>
      <c r="N43" s="12">
        <f t="shared" si="34"/>
        <v>3050</v>
      </c>
      <c r="O43" s="12">
        <f t="shared" si="34"/>
        <v>3050</v>
      </c>
      <c r="P43" s="12">
        <f t="shared" si="34"/>
        <v>3050</v>
      </c>
      <c r="Q43" s="12">
        <f t="shared" si="34"/>
        <v>3050</v>
      </c>
      <c r="R43" s="12">
        <f t="shared" si="34"/>
        <v>3050</v>
      </c>
    </row>
    <row r="44" spans="1:18" x14ac:dyDescent="0.2">
      <c r="A44" t="s">
        <v>28</v>
      </c>
      <c r="B44" s="12">
        <v>250</v>
      </c>
      <c r="C44" s="12">
        <v>1600</v>
      </c>
      <c r="D44" s="12">
        <v>1250</v>
      </c>
      <c r="E44" s="12">
        <v>1000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x14ac:dyDescent="0.2">
      <c r="A45" t="s">
        <v>29</v>
      </c>
      <c r="B45" s="12"/>
      <c r="C45" s="12"/>
      <c r="D45" s="12"/>
      <c r="E45" s="12"/>
      <c r="F45" s="12">
        <v>-400</v>
      </c>
      <c r="G45" s="12">
        <v>-650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2">
      <c r="A46" s="13" t="s">
        <v>24</v>
      </c>
      <c r="B46" s="14">
        <f>SUM(B43:B45)</f>
        <v>250</v>
      </c>
      <c r="C46" s="14">
        <f t="shared" ref="C46:R46" si="35">SUM(C43:C45)</f>
        <v>1850</v>
      </c>
      <c r="D46" s="14">
        <f t="shared" si="35"/>
        <v>3100</v>
      </c>
      <c r="E46" s="14">
        <f t="shared" si="35"/>
        <v>4100</v>
      </c>
      <c r="F46" s="14">
        <f t="shared" si="35"/>
        <v>3700</v>
      </c>
      <c r="G46" s="14">
        <f t="shared" si="35"/>
        <v>3050</v>
      </c>
      <c r="H46" s="14">
        <f t="shared" si="35"/>
        <v>3050</v>
      </c>
      <c r="I46" s="14">
        <f t="shared" si="35"/>
        <v>3050</v>
      </c>
      <c r="J46" s="14">
        <f t="shared" si="35"/>
        <v>3050</v>
      </c>
      <c r="K46" s="14">
        <f t="shared" si="35"/>
        <v>3050</v>
      </c>
      <c r="L46" s="14">
        <f t="shared" si="35"/>
        <v>3050</v>
      </c>
      <c r="M46" s="14">
        <f t="shared" si="35"/>
        <v>3050</v>
      </c>
      <c r="N46" s="14">
        <f t="shared" si="35"/>
        <v>3050</v>
      </c>
      <c r="O46" s="14">
        <f t="shared" si="35"/>
        <v>3050</v>
      </c>
      <c r="P46" s="14">
        <f t="shared" si="35"/>
        <v>3050</v>
      </c>
      <c r="Q46" s="14">
        <f t="shared" si="35"/>
        <v>3050</v>
      </c>
      <c r="R46" s="14">
        <f t="shared" si="35"/>
        <v>3050</v>
      </c>
    </row>
    <row r="47" spans="1:18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5" thickBot="1" x14ac:dyDescent="0.25">
      <c r="A48" s="18" t="s">
        <v>3</v>
      </c>
      <c r="B48" s="21"/>
      <c r="C48" s="21">
        <f>C61*B46</f>
        <v>11.25</v>
      </c>
      <c r="D48" s="21">
        <f t="shared" ref="D48:R48" si="36">D61*C46</f>
        <v>83.25</v>
      </c>
      <c r="E48" s="21">
        <f t="shared" si="36"/>
        <v>139.5</v>
      </c>
      <c r="F48" s="21">
        <f t="shared" si="36"/>
        <v>184.5</v>
      </c>
      <c r="G48" s="21">
        <f t="shared" si="36"/>
        <v>166.5</v>
      </c>
      <c r="H48" s="21">
        <f t="shared" si="36"/>
        <v>137.25</v>
      </c>
      <c r="I48" s="21">
        <f t="shared" si="36"/>
        <v>137.25</v>
      </c>
      <c r="J48" s="21">
        <f t="shared" si="36"/>
        <v>137.25</v>
      </c>
      <c r="K48" s="21">
        <f t="shared" si="36"/>
        <v>137.25</v>
      </c>
      <c r="L48" s="21">
        <f t="shared" si="36"/>
        <v>137.25</v>
      </c>
      <c r="M48" s="21">
        <f t="shared" si="36"/>
        <v>137.25</v>
      </c>
      <c r="N48" s="21">
        <f t="shared" si="36"/>
        <v>137.25</v>
      </c>
      <c r="O48" s="21">
        <f t="shared" si="36"/>
        <v>137.25</v>
      </c>
      <c r="P48" s="21">
        <f t="shared" si="36"/>
        <v>137.25</v>
      </c>
      <c r="Q48" s="21">
        <f t="shared" si="36"/>
        <v>137.25</v>
      </c>
      <c r="R48" s="21">
        <f t="shared" si="36"/>
        <v>137.25</v>
      </c>
    </row>
    <row r="49" spans="1:18" x14ac:dyDescent="0.2">
      <c r="A49" s="2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x14ac:dyDescent="0.2">
      <c r="A50" s="10" t="s">
        <v>97</v>
      </c>
      <c r="B50" s="11" t="s">
        <v>14</v>
      </c>
      <c r="C50" s="11" t="s">
        <v>15</v>
      </c>
      <c r="D50" s="11" t="s">
        <v>16</v>
      </c>
      <c r="E50" s="11" t="s">
        <v>17</v>
      </c>
      <c r="F50" s="11" t="s">
        <v>18</v>
      </c>
      <c r="G50" s="11" t="s">
        <v>19</v>
      </c>
      <c r="H50" s="11" t="s">
        <v>20</v>
      </c>
      <c r="I50" s="11" t="s">
        <v>64</v>
      </c>
      <c r="J50" s="11" t="s">
        <v>65</v>
      </c>
      <c r="K50" s="11" t="s">
        <v>66</v>
      </c>
      <c r="L50" s="11" t="s">
        <v>67</v>
      </c>
      <c r="M50" s="11" t="s">
        <v>68</v>
      </c>
      <c r="N50" s="11" t="s">
        <v>69</v>
      </c>
      <c r="O50" s="11" t="s">
        <v>70</v>
      </c>
      <c r="P50" s="11" t="s">
        <v>71</v>
      </c>
      <c r="Q50" s="11" t="s">
        <v>72</v>
      </c>
      <c r="R50" s="11" t="s">
        <v>73</v>
      </c>
    </row>
    <row r="51" spans="1:18" x14ac:dyDescent="0.2">
      <c r="A51" t="s">
        <v>8</v>
      </c>
      <c r="B51" s="12">
        <f t="shared" ref="B51:R51" si="37">B16</f>
        <v>0</v>
      </c>
      <c r="C51" s="12">
        <f t="shared" si="37"/>
        <v>252</v>
      </c>
      <c r="D51" s="12">
        <f t="shared" si="37"/>
        <v>582</v>
      </c>
      <c r="E51" s="12">
        <f t="shared" si="37"/>
        <v>852</v>
      </c>
      <c r="F51" s="12">
        <f t="shared" si="37"/>
        <v>918</v>
      </c>
      <c r="G51" s="12">
        <f t="shared" si="37"/>
        <v>929.4</v>
      </c>
      <c r="H51" s="12">
        <f t="shared" si="37"/>
        <v>936</v>
      </c>
      <c r="I51" s="12">
        <f t="shared" si="37"/>
        <v>936</v>
      </c>
      <c r="J51" s="12">
        <f t="shared" si="37"/>
        <v>936</v>
      </c>
      <c r="K51" s="12">
        <f t="shared" si="37"/>
        <v>936</v>
      </c>
      <c r="L51" s="12">
        <f t="shared" si="37"/>
        <v>936</v>
      </c>
      <c r="M51" s="12">
        <f t="shared" si="37"/>
        <v>936</v>
      </c>
      <c r="N51" s="12">
        <f t="shared" si="37"/>
        <v>936</v>
      </c>
      <c r="O51" s="12">
        <f t="shared" si="37"/>
        <v>936</v>
      </c>
      <c r="P51" s="12">
        <f t="shared" si="37"/>
        <v>936</v>
      </c>
      <c r="Q51" s="12">
        <f t="shared" si="37"/>
        <v>936</v>
      </c>
      <c r="R51" s="12">
        <f t="shared" si="37"/>
        <v>936</v>
      </c>
    </row>
    <row r="52" spans="1:18" x14ac:dyDescent="0.2">
      <c r="A52" t="s">
        <v>12</v>
      </c>
      <c r="B52" s="12">
        <f t="shared" ref="B52:R52" si="38">B22</f>
        <v>0</v>
      </c>
      <c r="C52" s="12">
        <f t="shared" si="38"/>
        <v>247.5</v>
      </c>
      <c r="D52" s="12">
        <f t="shared" si="38"/>
        <v>450</v>
      </c>
      <c r="E52" s="12">
        <f t="shared" si="38"/>
        <v>621</v>
      </c>
      <c r="F52" s="12">
        <f t="shared" si="38"/>
        <v>540</v>
      </c>
      <c r="G52" s="12">
        <f t="shared" si="38"/>
        <v>522</v>
      </c>
      <c r="H52" s="12">
        <f t="shared" si="38"/>
        <v>517.5</v>
      </c>
      <c r="I52" s="12">
        <f t="shared" si="38"/>
        <v>517.5</v>
      </c>
      <c r="J52" s="12">
        <f t="shared" si="38"/>
        <v>517.5</v>
      </c>
      <c r="K52" s="12">
        <f t="shared" si="38"/>
        <v>517.5</v>
      </c>
      <c r="L52" s="12">
        <f t="shared" si="38"/>
        <v>517.5</v>
      </c>
      <c r="M52" s="12">
        <f t="shared" si="38"/>
        <v>517.5</v>
      </c>
      <c r="N52" s="12">
        <f t="shared" si="38"/>
        <v>517.5</v>
      </c>
      <c r="O52" s="12">
        <f t="shared" si="38"/>
        <v>517.5</v>
      </c>
      <c r="P52" s="12">
        <f t="shared" si="38"/>
        <v>517.5</v>
      </c>
      <c r="Q52" s="12">
        <f t="shared" si="38"/>
        <v>517.5</v>
      </c>
      <c r="R52" s="12">
        <f t="shared" si="38"/>
        <v>517.5</v>
      </c>
    </row>
    <row r="53" spans="1:18" x14ac:dyDescent="0.2">
      <c r="A53" s="13" t="s">
        <v>13</v>
      </c>
      <c r="B53" s="14">
        <f>B51-B52</f>
        <v>0</v>
      </c>
      <c r="C53" s="14">
        <f t="shared" ref="C53:R53" si="39">C51-C52</f>
        <v>4.5</v>
      </c>
      <c r="D53" s="14">
        <f t="shared" si="39"/>
        <v>132</v>
      </c>
      <c r="E53" s="14">
        <f t="shared" si="39"/>
        <v>231</v>
      </c>
      <c r="F53" s="14">
        <f t="shared" si="39"/>
        <v>378</v>
      </c>
      <c r="G53" s="14">
        <f t="shared" si="39"/>
        <v>407.4</v>
      </c>
      <c r="H53" s="14">
        <f t="shared" si="39"/>
        <v>418.5</v>
      </c>
      <c r="I53" s="14">
        <f t="shared" si="39"/>
        <v>418.5</v>
      </c>
      <c r="J53" s="14">
        <f t="shared" si="39"/>
        <v>418.5</v>
      </c>
      <c r="K53" s="14">
        <f t="shared" si="39"/>
        <v>418.5</v>
      </c>
      <c r="L53" s="14">
        <f t="shared" si="39"/>
        <v>418.5</v>
      </c>
      <c r="M53" s="14">
        <f t="shared" si="39"/>
        <v>418.5</v>
      </c>
      <c r="N53" s="14">
        <f t="shared" si="39"/>
        <v>418.5</v>
      </c>
      <c r="O53" s="14">
        <f t="shared" si="39"/>
        <v>418.5</v>
      </c>
      <c r="P53" s="14">
        <f t="shared" si="39"/>
        <v>418.5</v>
      </c>
      <c r="Q53" s="14">
        <f t="shared" si="39"/>
        <v>418.5</v>
      </c>
      <c r="R53" s="14">
        <f t="shared" si="39"/>
        <v>418.5</v>
      </c>
    </row>
    <row r="54" spans="1:18" ht="15" thickBot="1" x14ac:dyDescent="0.25">
      <c r="A54" s="18" t="s">
        <v>27</v>
      </c>
      <c r="B54" s="21"/>
      <c r="C54" s="21">
        <f>C53-B53</f>
        <v>4.5</v>
      </c>
      <c r="D54" s="21">
        <f t="shared" ref="D54:K54" si="40">D53-C53</f>
        <v>127.5</v>
      </c>
      <c r="E54" s="21">
        <f t="shared" si="40"/>
        <v>99</v>
      </c>
      <c r="F54" s="21">
        <f t="shared" si="40"/>
        <v>147</v>
      </c>
      <c r="G54" s="21">
        <f t="shared" si="40"/>
        <v>29.399999999999977</v>
      </c>
      <c r="H54" s="21">
        <f t="shared" si="40"/>
        <v>11.100000000000023</v>
      </c>
      <c r="I54" s="21">
        <f t="shared" si="40"/>
        <v>0</v>
      </c>
      <c r="J54" s="21">
        <f t="shared" si="40"/>
        <v>0</v>
      </c>
      <c r="K54" s="21">
        <f t="shared" si="40"/>
        <v>0</v>
      </c>
      <c r="L54" s="21">
        <f t="shared" ref="L54" si="41">L53-K53</f>
        <v>0</v>
      </c>
      <c r="M54" s="21">
        <f t="shared" ref="M54" si="42">M53-L53</f>
        <v>0</v>
      </c>
      <c r="N54" s="21">
        <f t="shared" ref="N54" si="43">N53-M53</f>
        <v>0</v>
      </c>
      <c r="O54" s="21">
        <f t="shared" ref="O54" si="44">O53-N53</f>
        <v>0</v>
      </c>
      <c r="P54" s="21">
        <f t="shared" ref="P54" si="45">P53-O53</f>
        <v>0</v>
      </c>
      <c r="Q54" s="21">
        <f t="shared" ref="Q54" si="46">Q53-P53</f>
        <v>0</v>
      </c>
      <c r="R54" s="21">
        <f t="shared" ref="R54" si="47">R53-Q53</f>
        <v>0</v>
      </c>
    </row>
    <row r="55" spans="1:18" ht="13.5" customHeight="1" x14ac:dyDescent="0.2"/>
    <row r="56" spans="1:18" ht="13.5" customHeight="1" x14ac:dyDescent="0.2">
      <c r="A56" s="10" t="s">
        <v>89</v>
      </c>
      <c r="B56" s="11" t="s">
        <v>14</v>
      </c>
      <c r="C56" s="11" t="s">
        <v>15</v>
      </c>
      <c r="D56" s="11" t="s">
        <v>16</v>
      </c>
      <c r="E56" s="11" t="s">
        <v>17</v>
      </c>
      <c r="F56" s="11" t="s">
        <v>18</v>
      </c>
      <c r="G56" s="11" t="s">
        <v>19</v>
      </c>
      <c r="H56" s="11" t="s">
        <v>20</v>
      </c>
      <c r="I56" s="11" t="s">
        <v>64</v>
      </c>
      <c r="J56" s="11" t="s">
        <v>65</v>
      </c>
      <c r="K56" s="11" t="s">
        <v>66</v>
      </c>
      <c r="L56" s="11" t="s">
        <v>67</v>
      </c>
      <c r="M56" s="11" t="s">
        <v>68</v>
      </c>
      <c r="N56" s="11" t="s">
        <v>69</v>
      </c>
      <c r="O56" s="11" t="s">
        <v>70</v>
      </c>
      <c r="P56" s="11" t="s">
        <v>71</v>
      </c>
      <c r="Q56" s="11" t="s">
        <v>72</v>
      </c>
      <c r="R56" s="11" t="s">
        <v>73</v>
      </c>
    </row>
    <row r="57" spans="1:18" x14ac:dyDescent="0.2">
      <c r="A57" t="s">
        <v>25</v>
      </c>
      <c r="C57" s="1">
        <f t="shared" ref="C57:R57" si="48">(C4+C5)/C4</f>
        <v>-0.30952380952380953</v>
      </c>
      <c r="D57" s="1">
        <f t="shared" si="48"/>
        <v>-3.0927835051546393E-2</v>
      </c>
      <c r="E57" s="1">
        <f t="shared" si="48"/>
        <v>2.8169014084507043E-2</v>
      </c>
      <c r="F57" s="1">
        <f t="shared" si="48"/>
        <v>0.21568627450980393</v>
      </c>
      <c r="G57" s="1">
        <f t="shared" si="48"/>
        <v>0.25112976113621693</v>
      </c>
      <c r="H57" s="1">
        <f t="shared" si="48"/>
        <v>0.26282051282051283</v>
      </c>
      <c r="I57" s="1">
        <f t="shared" si="48"/>
        <v>0.26282051282051283</v>
      </c>
      <c r="J57" s="1">
        <f t="shared" si="48"/>
        <v>0.26282051282051283</v>
      </c>
      <c r="K57" s="1">
        <f t="shared" si="48"/>
        <v>0.26282051282051283</v>
      </c>
      <c r="L57" s="1">
        <f t="shared" si="48"/>
        <v>0.26282051282051283</v>
      </c>
      <c r="M57" s="1">
        <f t="shared" si="48"/>
        <v>0.26282051282051283</v>
      </c>
      <c r="N57" s="1">
        <f t="shared" si="48"/>
        <v>0.26282051282051283</v>
      </c>
      <c r="O57" s="1">
        <f t="shared" si="48"/>
        <v>0.26282051282051283</v>
      </c>
      <c r="P57" s="1">
        <f t="shared" si="48"/>
        <v>0.26282051282051283</v>
      </c>
      <c r="Q57" s="1">
        <f t="shared" si="48"/>
        <v>0.26282051282051283</v>
      </c>
      <c r="R57" s="1">
        <f t="shared" si="48"/>
        <v>0.26282051282051283</v>
      </c>
    </row>
    <row r="58" spans="1:18" x14ac:dyDescent="0.2">
      <c r="A58" t="s">
        <v>8</v>
      </c>
      <c r="C58" s="1">
        <v>0.12</v>
      </c>
      <c r="D58" s="1">
        <v>0.12</v>
      </c>
      <c r="E58" s="1">
        <v>0.12</v>
      </c>
      <c r="F58" s="1">
        <v>0.12</v>
      </c>
      <c r="G58" s="1">
        <v>0.12</v>
      </c>
      <c r="H58" s="1">
        <v>0.12</v>
      </c>
      <c r="I58" s="1">
        <v>0.12</v>
      </c>
      <c r="J58" s="1">
        <v>0.12</v>
      </c>
      <c r="K58" s="1">
        <v>0.12</v>
      </c>
      <c r="L58" s="1">
        <v>0.12</v>
      </c>
      <c r="M58" s="1">
        <v>0.12</v>
      </c>
      <c r="N58" s="1">
        <v>0.12</v>
      </c>
      <c r="O58" s="1">
        <v>0.12</v>
      </c>
      <c r="P58" s="1">
        <v>0.12</v>
      </c>
      <c r="Q58" s="1">
        <v>0.12</v>
      </c>
      <c r="R58" s="1">
        <v>0.12</v>
      </c>
    </row>
    <row r="59" spans="1:18" x14ac:dyDescent="0.2">
      <c r="A59" t="s">
        <v>26</v>
      </c>
      <c r="C59" s="1">
        <v>0.09</v>
      </c>
      <c r="D59" s="1">
        <v>0.09</v>
      </c>
      <c r="E59" s="1">
        <v>0.09</v>
      </c>
      <c r="F59" s="1">
        <v>0.09</v>
      </c>
      <c r="G59" s="1">
        <v>0.09</v>
      </c>
      <c r="H59" s="1">
        <v>0.09</v>
      </c>
      <c r="I59" s="1">
        <v>0.09</v>
      </c>
      <c r="J59" s="1">
        <v>0.09</v>
      </c>
      <c r="K59" s="1">
        <v>0.09</v>
      </c>
      <c r="L59" s="1">
        <v>0.09</v>
      </c>
      <c r="M59" s="1">
        <v>0.09</v>
      </c>
      <c r="N59" s="1">
        <v>0.09</v>
      </c>
      <c r="O59" s="1">
        <v>0.09</v>
      </c>
      <c r="P59" s="1">
        <v>0.09</v>
      </c>
      <c r="Q59" s="1">
        <v>0.09</v>
      </c>
      <c r="R59" s="1">
        <v>0.09</v>
      </c>
    </row>
    <row r="60" spans="1:18" x14ac:dyDescent="0.2">
      <c r="A60" t="s">
        <v>5</v>
      </c>
      <c r="C60" s="1">
        <v>0.2</v>
      </c>
      <c r="D60" s="1">
        <v>0.2</v>
      </c>
      <c r="E60" s="1">
        <v>0.2</v>
      </c>
      <c r="F60" s="1">
        <v>0.2</v>
      </c>
      <c r="G60" s="1">
        <v>0.2</v>
      </c>
      <c r="H60" s="1">
        <v>0.2</v>
      </c>
      <c r="I60" s="1">
        <v>0.2</v>
      </c>
      <c r="J60" s="1">
        <v>0.2</v>
      </c>
      <c r="K60" s="1">
        <v>0.2</v>
      </c>
      <c r="L60" s="1">
        <v>0.2</v>
      </c>
      <c r="M60" s="1">
        <v>0.2</v>
      </c>
      <c r="N60" s="1">
        <v>0.2</v>
      </c>
      <c r="O60" s="1">
        <v>0.2</v>
      </c>
      <c r="P60" s="1">
        <v>0.2</v>
      </c>
      <c r="Q60" s="1">
        <v>0.2</v>
      </c>
      <c r="R60" s="1">
        <v>0.2</v>
      </c>
    </row>
    <row r="61" spans="1:18" ht="15" thickBot="1" x14ac:dyDescent="0.25">
      <c r="A61" s="18" t="s">
        <v>3</v>
      </c>
      <c r="B61" s="32">
        <v>4.4999999999999998E-2</v>
      </c>
      <c r="C61" s="32">
        <v>4.4999999999999998E-2</v>
      </c>
      <c r="D61" s="32">
        <v>4.4999999999999998E-2</v>
      </c>
      <c r="E61" s="32">
        <v>4.4999999999999998E-2</v>
      </c>
      <c r="F61" s="32">
        <v>4.4999999999999998E-2</v>
      </c>
      <c r="G61" s="32">
        <v>4.4999999999999998E-2</v>
      </c>
      <c r="H61" s="32">
        <v>4.4999999999999998E-2</v>
      </c>
      <c r="I61" s="32">
        <v>4.4999999999999998E-2</v>
      </c>
      <c r="J61" s="32">
        <v>4.4999999999999998E-2</v>
      </c>
      <c r="K61" s="32">
        <v>4.4999999999999998E-2</v>
      </c>
      <c r="L61" s="32">
        <v>4.4999999999999998E-2</v>
      </c>
      <c r="M61" s="32">
        <v>4.4999999999999998E-2</v>
      </c>
      <c r="N61" s="32">
        <v>4.4999999999999998E-2</v>
      </c>
      <c r="O61" s="32">
        <v>4.4999999999999998E-2</v>
      </c>
      <c r="P61" s="32">
        <v>4.4999999999999998E-2</v>
      </c>
      <c r="Q61" s="32">
        <v>4.4999999999999998E-2</v>
      </c>
      <c r="R61" s="32">
        <v>4.4999999999999998E-2</v>
      </c>
    </row>
    <row r="63" spans="1:18" x14ac:dyDescent="0.2">
      <c r="A63" s="10" t="s">
        <v>90</v>
      </c>
      <c r="B63" s="11" t="s">
        <v>14</v>
      </c>
      <c r="C63" s="11" t="s">
        <v>15</v>
      </c>
      <c r="D63" s="11" t="s">
        <v>16</v>
      </c>
      <c r="E63" s="11" t="s">
        <v>17</v>
      </c>
      <c r="F63" s="11" t="s">
        <v>18</v>
      </c>
      <c r="G63" s="11" t="s">
        <v>19</v>
      </c>
      <c r="H63" s="11" t="s">
        <v>20</v>
      </c>
      <c r="I63" s="11" t="s">
        <v>64</v>
      </c>
      <c r="J63" s="11" t="s">
        <v>65</v>
      </c>
      <c r="K63" s="11" t="s">
        <v>66</v>
      </c>
      <c r="L63" s="11" t="s">
        <v>67</v>
      </c>
      <c r="M63" s="11" t="s">
        <v>68</v>
      </c>
      <c r="N63" s="11" t="s">
        <v>69</v>
      </c>
      <c r="O63" s="11" t="s">
        <v>70</v>
      </c>
      <c r="P63" s="11" t="s">
        <v>71</v>
      </c>
      <c r="Q63" s="11" t="s">
        <v>72</v>
      </c>
      <c r="R63" s="11" t="s">
        <v>73</v>
      </c>
    </row>
    <row r="64" spans="1:18" x14ac:dyDescent="0.2">
      <c r="A64" t="str">
        <f>A27</f>
        <v>WvRB</v>
      </c>
      <c r="B64" s="12">
        <f t="shared" ref="B64:R64" si="49">B9</f>
        <v>0</v>
      </c>
      <c r="C64" s="12">
        <f t="shared" si="49"/>
        <v>-961.25</v>
      </c>
      <c r="D64" s="12">
        <f t="shared" si="49"/>
        <v>-833.25</v>
      </c>
      <c r="E64" s="12">
        <f t="shared" si="49"/>
        <v>-839.5</v>
      </c>
      <c r="F64" s="12">
        <f t="shared" si="49"/>
        <v>565.5</v>
      </c>
      <c r="G64" s="12">
        <f t="shared" si="49"/>
        <v>878.5</v>
      </c>
      <c r="H64" s="12">
        <f t="shared" si="49"/>
        <v>1012.75</v>
      </c>
      <c r="I64" s="12">
        <f t="shared" si="49"/>
        <v>1012.75</v>
      </c>
      <c r="J64" s="12">
        <f t="shared" si="49"/>
        <v>1012.75</v>
      </c>
      <c r="K64" s="12">
        <f t="shared" si="49"/>
        <v>1012.75</v>
      </c>
      <c r="L64" s="12">
        <f t="shared" si="49"/>
        <v>1012.75</v>
      </c>
      <c r="M64" s="12">
        <f t="shared" si="49"/>
        <v>1012.75</v>
      </c>
      <c r="N64" s="12">
        <f t="shared" si="49"/>
        <v>1012.75</v>
      </c>
      <c r="O64" s="12">
        <f t="shared" si="49"/>
        <v>1012.75</v>
      </c>
      <c r="P64" s="12">
        <f t="shared" si="49"/>
        <v>1012.75</v>
      </c>
      <c r="Q64" s="12">
        <f t="shared" si="49"/>
        <v>1012.75</v>
      </c>
      <c r="R64" s="12">
        <f t="shared" si="49"/>
        <v>1012.75</v>
      </c>
    </row>
    <row r="65" spans="1:18" x14ac:dyDescent="0.2">
      <c r="A65" t="s">
        <v>31</v>
      </c>
      <c r="B65" s="12"/>
      <c r="C65" s="12">
        <f>C64+B64</f>
        <v>-961.25</v>
      </c>
      <c r="D65" s="12">
        <f>C65+D64</f>
        <v>-1794.5</v>
      </c>
      <c r="E65" s="12">
        <f t="shared" ref="E65:R65" si="50">D65+E64</f>
        <v>-2634</v>
      </c>
      <c r="F65" s="12">
        <f t="shared" si="50"/>
        <v>-2068.5</v>
      </c>
      <c r="G65" s="12">
        <f t="shared" si="50"/>
        <v>-1190</v>
      </c>
      <c r="H65" s="12">
        <f t="shared" si="50"/>
        <v>-177.25</v>
      </c>
      <c r="I65" s="12">
        <f t="shared" si="50"/>
        <v>835.5</v>
      </c>
      <c r="J65" s="12">
        <f t="shared" si="50"/>
        <v>1848.25</v>
      </c>
      <c r="K65" s="12">
        <f t="shared" si="50"/>
        <v>2861</v>
      </c>
      <c r="L65" s="12">
        <f t="shared" si="50"/>
        <v>3873.75</v>
      </c>
      <c r="M65" s="12">
        <f t="shared" si="50"/>
        <v>4886.5</v>
      </c>
      <c r="N65" s="12">
        <f t="shared" si="50"/>
        <v>5899.25</v>
      </c>
      <c r="O65" s="12">
        <f t="shared" si="50"/>
        <v>6912</v>
      </c>
      <c r="P65" s="12">
        <f t="shared" si="50"/>
        <v>7924.75</v>
      </c>
      <c r="Q65" s="12">
        <f t="shared" si="50"/>
        <v>8937.5</v>
      </c>
      <c r="R65" s="12">
        <f t="shared" si="50"/>
        <v>9950.25</v>
      </c>
    </row>
    <row r="66" spans="1:18" x14ac:dyDescent="0.2">
      <c r="A66" t="s">
        <v>98</v>
      </c>
      <c r="B66" s="12"/>
      <c r="C66" s="12">
        <f t="shared" ref="C66:G66" si="51">IF(C65&lt;0,0,C60*MIN(C65,C64))</f>
        <v>0</v>
      </c>
      <c r="D66" s="12">
        <f t="shared" si="51"/>
        <v>0</v>
      </c>
      <c r="E66" s="12">
        <f t="shared" si="51"/>
        <v>0</v>
      </c>
      <c r="F66" s="12">
        <f t="shared" si="51"/>
        <v>0</v>
      </c>
      <c r="G66" s="12">
        <f t="shared" si="51"/>
        <v>0</v>
      </c>
      <c r="H66" s="12">
        <f>IF(H65&lt;0,0,H60*MIN(H65,H64))</f>
        <v>0</v>
      </c>
      <c r="I66" s="12">
        <f>IF(I65&lt;0,0,I60*MIN(I65,I64))</f>
        <v>167.10000000000002</v>
      </c>
      <c r="J66" s="12">
        <f t="shared" ref="J66:R66" si="52">IF(J65&lt;0,0,J60*MIN(J65,J64))</f>
        <v>202.55</v>
      </c>
      <c r="K66" s="12">
        <f t="shared" si="52"/>
        <v>202.55</v>
      </c>
      <c r="L66" s="12">
        <f t="shared" si="52"/>
        <v>202.55</v>
      </c>
      <c r="M66" s="12">
        <f t="shared" si="52"/>
        <v>202.55</v>
      </c>
      <c r="N66" s="12">
        <f t="shared" si="52"/>
        <v>202.55</v>
      </c>
      <c r="O66" s="12">
        <f t="shared" si="52"/>
        <v>202.55</v>
      </c>
      <c r="P66" s="12">
        <f t="shared" si="52"/>
        <v>202.55</v>
      </c>
      <c r="Q66" s="12">
        <f t="shared" si="52"/>
        <v>202.55</v>
      </c>
      <c r="R66" s="12">
        <f t="shared" si="52"/>
        <v>202.55</v>
      </c>
    </row>
    <row r="67" spans="1:18" x14ac:dyDescent="0.2">
      <c r="A67" t="s">
        <v>99</v>
      </c>
      <c r="B67" s="12"/>
      <c r="C67" s="12"/>
      <c r="D67" s="12"/>
      <c r="E67" s="12"/>
      <c r="F67" s="12"/>
      <c r="G67" s="12"/>
      <c r="H67" s="12"/>
      <c r="I67" s="12">
        <v>148</v>
      </c>
      <c r="J67" s="12">
        <v>199.5</v>
      </c>
      <c r="K67" s="12">
        <v>199.5</v>
      </c>
      <c r="L67" s="12"/>
      <c r="M67" s="12"/>
      <c r="N67" s="12"/>
      <c r="O67" s="12"/>
      <c r="P67" s="12"/>
      <c r="Q67" s="12"/>
      <c r="R67" s="12"/>
    </row>
    <row r="68" spans="1:18" x14ac:dyDescent="0.2">
      <c r="A68" t="s">
        <v>77</v>
      </c>
      <c r="B68" s="12"/>
      <c r="C68" s="12">
        <f>C66/C64</f>
        <v>0</v>
      </c>
      <c r="D68" s="12">
        <f t="shared" ref="D68:R68" si="53">D66/D64</f>
        <v>0</v>
      </c>
      <c r="E68" s="12">
        <f t="shared" si="53"/>
        <v>0</v>
      </c>
      <c r="F68" s="12">
        <f t="shared" si="53"/>
        <v>0</v>
      </c>
      <c r="G68" s="12">
        <f t="shared" si="53"/>
        <v>0</v>
      </c>
      <c r="H68" s="12">
        <f t="shared" si="53"/>
        <v>0</v>
      </c>
      <c r="I68" s="12">
        <f t="shared" si="53"/>
        <v>0.1649962972105653</v>
      </c>
      <c r="J68" s="12">
        <f t="shared" si="53"/>
        <v>0.2</v>
      </c>
      <c r="K68" s="12">
        <f t="shared" si="53"/>
        <v>0.2</v>
      </c>
      <c r="L68" s="12">
        <f t="shared" si="53"/>
        <v>0.2</v>
      </c>
      <c r="M68" s="12">
        <f t="shared" si="53"/>
        <v>0.2</v>
      </c>
      <c r="N68" s="12">
        <f t="shared" si="53"/>
        <v>0.2</v>
      </c>
      <c r="O68" s="12">
        <f t="shared" si="53"/>
        <v>0.2</v>
      </c>
      <c r="P68" s="12">
        <f t="shared" si="53"/>
        <v>0.2</v>
      </c>
      <c r="Q68" s="12">
        <f t="shared" si="53"/>
        <v>0.2</v>
      </c>
      <c r="R68" s="12">
        <f t="shared" si="53"/>
        <v>0.2</v>
      </c>
    </row>
    <row r="69" spans="1:18" x14ac:dyDescent="0.2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x14ac:dyDescent="0.2">
      <c r="A70" t="s">
        <v>2</v>
      </c>
      <c r="B70" s="12">
        <f t="shared" ref="B70:R70" si="54">B7</f>
        <v>0</v>
      </c>
      <c r="C70" s="12">
        <f t="shared" si="54"/>
        <v>-950</v>
      </c>
      <c r="D70" s="12">
        <f t="shared" si="54"/>
        <v>-750</v>
      </c>
      <c r="E70" s="12">
        <f t="shared" si="54"/>
        <v>-700</v>
      </c>
      <c r="F70" s="12">
        <f t="shared" si="54"/>
        <v>750</v>
      </c>
      <c r="G70" s="12">
        <f t="shared" si="54"/>
        <v>1045</v>
      </c>
      <c r="H70" s="12">
        <f t="shared" si="54"/>
        <v>1150</v>
      </c>
      <c r="I70" s="12">
        <f t="shared" si="54"/>
        <v>1150</v>
      </c>
      <c r="J70" s="12">
        <f t="shared" si="54"/>
        <v>1150</v>
      </c>
      <c r="K70" s="12">
        <f t="shared" si="54"/>
        <v>1150</v>
      </c>
      <c r="L70" s="12">
        <f t="shared" si="54"/>
        <v>1150</v>
      </c>
      <c r="M70" s="12">
        <f t="shared" si="54"/>
        <v>1150</v>
      </c>
      <c r="N70" s="12">
        <f t="shared" si="54"/>
        <v>1150</v>
      </c>
      <c r="O70" s="12">
        <f t="shared" si="54"/>
        <v>1150</v>
      </c>
      <c r="P70" s="12">
        <f t="shared" si="54"/>
        <v>1150</v>
      </c>
      <c r="Q70" s="12">
        <f t="shared" si="54"/>
        <v>1150</v>
      </c>
      <c r="R70" s="12">
        <f t="shared" si="54"/>
        <v>1150</v>
      </c>
    </row>
    <row r="71" spans="1:18" x14ac:dyDescent="0.2">
      <c r="A71" t="s">
        <v>31</v>
      </c>
      <c r="B71" s="12"/>
      <c r="C71" s="12">
        <f>C70+B70</f>
        <v>-950</v>
      </c>
      <c r="D71" s="12">
        <f>C71+D70</f>
        <v>-1700</v>
      </c>
      <c r="E71" s="12">
        <f t="shared" ref="E71:R71" si="55">D71+E70</f>
        <v>-2400</v>
      </c>
      <c r="F71" s="12">
        <f t="shared" si="55"/>
        <v>-1650</v>
      </c>
      <c r="G71" s="12">
        <f t="shared" si="55"/>
        <v>-605</v>
      </c>
      <c r="H71" s="12">
        <f t="shared" si="55"/>
        <v>545</v>
      </c>
      <c r="I71" s="12">
        <f t="shared" si="55"/>
        <v>1695</v>
      </c>
      <c r="J71" s="12">
        <f t="shared" si="55"/>
        <v>2845</v>
      </c>
      <c r="K71" s="12">
        <f t="shared" si="55"/>
        <v>3995</v>
      </c>
      <c r="L71" s="12">
        <f t="shared" si="55"/>
        <v>5145</v>
      </c>
      <c r="M71" s="12">
        <f t="shared" si="55"/>
        <v>6295</v>
      </c>
      <c r="N71" s="12">
        <f t="shared" si="55"/>
        <v>7445</v>
      </c>
      <c r="O71" s="12">
        <f t="shared" si="55"/>
        <v>8595</v>
      </c>
      <c r="P71" s="12">
        <f t="shared" si="55"/>
        <v>9745</v>
      </c>
      <c r="Q71" s="12">
        <f t="shared" si="55"/>
        <v>10895</v>
      </c>
      <c r="R71" s="12">
        <f t="shared" si="55"/>
        <v>12045</v>
      </c>
    </row>
    <row r="72" spans="1:18" x14ac:dyDescent="0.2">
      <c r="A72" s="13" t="s">
        <v>32</v>
      </c>
      <c r="B72" s="14"/>
      <c r="C72" s="14">
        <f>IF(C71&lt;0,0,C60*MIN(C71,C70))</f>
        <v>0</v>
      </c>
      <c r="D72" s="14">
        <f t="shared" ref="D72:R72" si="56">IF(D71&lt;0,0,D60*MIN(D71,D70))</f>
        <v>0</v>
      </c>
      <c r="E72" s="14">
        <f t="shared" si="56"/>
        <v>0</v>
      </c>
      <c r="F72" s="14">
        <f t="shared" si="56"/>
        <v>0</v>
      </c>
      <c r="G72" s="14">
        <f t="shared" si="56"/>
        <v>0</v>
      </c>
      <c r="H72" s="14">
        <f t="shared" si="56"/>
        <v>109</v>
      </c>
      <c r="I72" s="14">
        <f t="shared" si="56"/>
        <v>230</v>
      </c>
      <c r="J72" s="14">
        <f t="shared" si="56"/>
        <v>230</v>
      </c>
      <c r="K72" s="14">
        <f t="shared" si="56"/>
        <v>230</v>
      </c>
      <c r="L72" s="14">
        <f t="shared" si="56"/>
        <v>230</v>
      </c>
      <c r="M72" s="14">
        <f t="shared" si="56"/>
        <v>230</v>
      </c>
      <c r="N72" s="14">
        <f t="shared" si="56"/>
        <v>230</v>
      </c>
      <c r="O72" s="14">
        <f t="shared" si="56"/>
        <v>230</v>
      </c>
      <c r="P72" s="14">
        <f t="shared" si="56"/>
        <v>230</v>
      </c>
      <c r="Q72" s="14">
        <f t="shared" si="56"/>
        <v>230</v>
      </c>
      <c r="R72" s="14">
        <f t="shared" si="56"/>
        <v>230</v>
      </c>
    </row>
    <row r="73" spans="1:18" x14ac:dyDescent="0.2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x14ac:dyDescent="0.2">
      <c r="A74" t="s">
        <v>33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x14ac:dyDescent="0.2">
      <c r="A75" t="s">
        <v>3</v>
      </c>
      <c r="B75" s="12"/>
      <c r="C75" s="12">
        <f t="shared" ref="C75:R75" si="57">C8</f>
        <v>-11.25</v>
      </c>
      <c r="D75" s="12">
        <f t="shared" si="57"/>
        <v>-83.25</v>
      </c>
      <c r="E75" s="12">
        <f t="shared" si="57"/>
        <v>-139.5</v>
      </c>
      <c r="F75" s="12">
        <f t="shared" si="57"/>
        <v>-184.5</v>
      </c>
      <c r="G75" s="12">
        <f t="shared" si="57"/>
        <v>-166.5</v>
      </c>
      <c r="H75" s="12">
        <f t="shared" si="57"/>
        <v>-137.25</v>
      </c>
      <c r="I75" s="12">
        <f t="shared" si="57"/>
        <v>-137.25</v>
      </c>
      <c r="J75" s="12">
        <f t="shared" si="57"/>
        <v>-137.25</v>
      </c>
      <c r="K75" s="12">
        <f t="shared" si="57"/>
        <v>-137.25</v>
      </c>
      <c r="L75" s="12">
        <f t="shared" si="57"/>
        <v>-137.25</v>
      </c>
      <c r="M75" s="12">
        <f t="shared" si="57"/>
        <v>-137.25</v>
      </c>
      <c r="N75" s="12">
        <f t="shared" si="57"/>
        <v>-137.25</v>
      </c>
      <c r="O75" s="12">
        <f t="shared" si="57"/>
        <v>-137.25</v>
      </c>
      <c r="P75" s="12">
        <f t="shared" si="57"/>
        <v>-137.25</v>
      </c>
      <c r="Q75" s="12">
        <f t="shared" si="57"/>
        <v>-137.25</v>
      </c>
      <c r="R75" s="12">
        <f t="shared" si="57"/>
        <v>-137.25</v>
      </c>
    </row>
    <row r="76" spans="1:18" x14ac:dyDescent="0.2">
      <c r="A76" s="13" t="s">
        <v>33</v>
      </c>
      <c r="B76" s="14"/>
      <c r="C76" s="14">
        <f>-C60*C75</f>
        <v>2.25</v>
      </c>
      <c r="D76" s="14">
        <f t="shared" ref="D76:R76" si="58">-D60*D75</f>
        <v>16.650000000000002</v>
      </c>
      <c r="E76" s="14">
        <f t="shared" si="58"/>
        <v>27.900000000000002</v>
      </c>
      <c r="F76" s="14">
        <f t="shared" si="58"/>
        <v>36.9</v>
      </c>
      <c r="G76" s="14">
        <f t="shared" si="58"/>
        <v>33.300000000000004</v>
      </c>
      <c r="H76" s="14">
        <f t="shared" si="58"/>
        <v>27.450000000000003</v>
      </c>
      <c r="I76" s="14">
        <f t="shared" si="58"/>
        <v>27.450000000000003</v>
      </c>
      <c r="J76" s="14">
        <f t="shared" si="58"/>
        <v>27.450000000000003</v>
      </c>
      <c r="K76" s="14">
        <f t="shared" si="58"/>
        <v>27.450000000000003</v>
      </c>
      <c r="L76" s="14">
        <f t="shared" si="58"/>
        <v>27.450000000000003</v>
      </c>
      <c r="M76" s="14">
        <f t="shared" si="58"/>
        <v>27.450000000000003</v>
      </c>
      <c r="N76" s="14">
        <f t="shared" si="58"/>
        <v>27.450000000000003</v>
      </c>
      <c r="O76" s="14">
        <f t="shared" si="58"/>
        <v>27.450000000000003</v>
      </c>
      <c r="P76" s="14">
        <f t="shared" si="58"/>
        <v>27.450000000000003</v>
      </c>
      <c r="Q76" s="14">
        <f t="shared" si="58"/>
        <v>27.450000000000003</v>
      </c>
      <c r="R76" s="14">
        <f t="shared" si="58"/>
        <v>27.450000000000003</v>
      </c>
    </row>
    <row r="77" spans="1:18" x14ac:dyDescent="0.2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5" thickBot="1" x14ac:dyDescent="0.25">
      <c r="A78" s="18" t="s">
        <v>34</v>
      </c>
      <c r="B78" s="21"/>
      <c r="C78" s="21">
        <f t="shared" ref="C78:H78" si="59">C72-C66</f>
        <v>0</v>
      </c>
      <c r="D78" s="21">
        <f t="shared" si="59"/>
        <v>0</v>
      </c>
      <c r="E78" s="21">
        <f t="shared" si="59"/>
        <v>0</v>
      </c>
      <c r="F78" s="21">
        <f t="shared" si="59"/>
        <v>0</v>
      </c>
      <c r="G78" s="21">
        <f t="shared" si="59"/>
        <v>0</v>
      </c>
      <c r="H78" s="21">
        <f t="shared" si="59"/>
        <v>109</v>
      </c>
      <c r="I78" s="21">
        <f>I72-I66</f>
        <v>62.899999999999977</v>
      </c>
      <c r="J78" s="21">
        <f t="shared" ref="J78:R78" si="60">J72-J66</f>
        <v>27.449999999999989</v>
      </c>
      <c r="K78" s="21">
        <f t="shared" si="60"/>
        <v>27.449999999999989</v>
      </c>
      <c r="L78" s="21">
        <f t="shared" si="60"/>
        <v>27.449999999999989</v>
      </c>
      <c r="M78" s="21">
        <f t="shared" si="60"/>
        <v>27.449999999999989</v>
      </c>
      <c r="N78" s="21">
        <f t="shared" si="60"/>
        <v>27.449999999999989</v>
      </c>
      <c r="O78" s="21">
        <f t="shared" si="60"/>
        <v>27.449999999999989</v>
      </c>
      <c r="P78" s="21">
        <f t="shared" si="60"/>
        <v>27.449999999999989</v>
      </c>
      <c r="Q78" s="21">
        <f t="shared" si="60"/>
        <v>27.449999999999989</v>
      </c>
      <c r="R78" s="21">
        <f t="shared" si="60"/>
        <v>27.449999999999989</v>
      </c>
    </row>
    <row r="79" spans="1:18" x14ac:dyDescent="0.2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x14ac:dyDescent="0.2">
      <c r="A80" s="10" t="s">
        <v>47</v>
      </c>
      <c r="B80" s="11" t="s">
        <v>14</v>
      </c>
      <c r="C80" s="11" t="s">
        <v>15</v>
      </c>
      <c r="D80" s="11" t="s">
        <v>16</v>
      </c>
      <c r="E80" s="11" t="s">
        <v>17</v>
      </c>
      <c r="F80" s="11" t="s">
        <v>18</v>
      </c>
      <c r="G80" s="11" t="s">
        <v>19</v>
      </c>
      <c r="H80" s="11" t="s">
        <v>20</v>
      </c>
      <c r="I80" s="11" t="s">
        <v>64</v>
      </c>
      <c r="J80" s="11" t="s">
        <v>65</v>
      </c>
      <c r="K80" s="11" t="s">
        <v>66</v>
      </c>
      <c r="L80" s="11" t="s">
        <v>67</v>
      </c>
      <c r="M80" s="11" t="s">
        <v>68</v>
      </c>
      <c r="N80" s="11" t="s">
        <v>69</v>
      </c>
      <c r="O80" s="11" t="s">
        <v>70</v>
      </c>
      <c r="P80" s="11" t="s">
        <v>71</v>
      </c>
      <c r="Q80" s="11" t="s">
        <v>72</v>
      </c>
      <c r="R80" s="11" t="s">
        <v>73</v>
      </c>
    </row>
    <row r="81" spans="1:18" x14ac:dyDescent="0.2">
      <c r="A81" t="s">
        <v>21</v>
      </c>
      <c r="B81" s="12">
        <v>650</v>
      </c>
      <c r="C81" s="12">
        <f>B84</f>
        <v>650</v>
      </c>
      <c r="D81" s="12">
        <f t="shared" ref="D81:R81" si="61">C84</f>
        <v>-311.25</v>
      </c>
      <c r="E81" s="12">
        <f t="shared" si="61"/>
        <v>-1144.5</v>
      </c>
      <c r="F81" s="12">
        <f t="shared" si="61"/>
        <v>-1984</v>
      </c>
      <c r="G81" s="12">
        <f t="shared" si="61"/>
        <v>-1418.5</v>
      </c>
      <c r="H81" s="12">
        <f t="shared" si="61"/>
        <v>-540</v>
      </c>
      <c r="I81" s="12">
        <f t="shared" si="61"/>
        <v>472.75</v>
      </c>
      <c r="J81" s="12">
        <f t="shared" si="61"/>
        <v>1318.4</v>
      </c>
      <c r="K81" s="12">
        <f t="shared" si="61"/>
        <v>2128.6000000000004</v>
      </c>
      <c r="L81" s="12">
        <f t="shared" si="61"/>
        <v>2938.8</v>
      </c>
      <c r="M81" s="12">
        <f t="shared" si="61"/>
        <v>3749</v>
      </c>
      <c r="N81" s="12">
        <f t="shared" si="61"/>
        <v>4559.2</v>
      </c>
      <c r="O81" s="12">
        <f t="shared" si="61"/>
        <v>5369.4</v>
      </c>
      <c r="P81" s="12">
        <f t="shared" si="61"/>
        <v>6179.5999999999995</v>
      </c>
      <c r="Q81" s="12">
        <f t="shared" si="61"/>
        <v>6989.7999999999993</v>
      </c>
      <c r="R81" s="12">
        <f t="shared" si="61"/>
        <v>7799.9999999999991</v>
      </c>
    </row>
    <row r="82" spans="1:18" x14ac:dyDescent="0.2">
      <c r="A82" t="s">
        <v>48</v>
      </c>
      <c r="B82" s="12"/>
      <c r="C82" s="12">
        <f t="shared" ref="C82:R82" si="62">C11</f>
        <v>-961.25</v>
      </c>
      <c r="D82" s="12">
        <f t="shared" si="62"/>
        <v>-833.25</v>
      </c>
      <c r="E82" s="12">
        <f t="shared" si="62"/>
        <v>-839.5</v>
      </c>
      <c r="F82" s="12">
        <f t="shared" si="62"/>
        <v>565.5</v>
      </c>
      <c r="G82" s="12">
        <f t="shared" si="62"/>
        <v>878.5</v>
      </c>
      <c r="H82" s="12">
        <f t="shared" si="62"/>
        <v>1012.75</v>
      </c>
      <c r="I82" s="12">
        <f t="shared" si="62"/>
        <v>845.65</v>
      </c>
      <c r="J82" s="12">
        <f t="shared" si="62"/>
        <v>810.2</v>
      </c>
      <c r="K82" s="12">
        <f t="shared" si="62"/>
        <v>810.2</v>
      </c>
      <c r="L82" s="12">
        <f t="shared" si="62"/>
        <v>810.2</v>
      </c>
      <c r="M82" s="12">
        <f t="shared" si="62"/>
        <v>810.2</v>
      </c>
      <c r="N82" s="12">
        <f t="shared" si="62"/>
        <v>810.2</v>
      </c>
      <c r="O82" s="12">
        <f t="shared" si="62"/>
        <v>810.2</v>
      </c>
      <c r="P82" s="12">
        <f t="shared" si="62"/>
        <v>810.2</v>
      </c>
      <c r="Q82" s="12">
        <f t="shared" si="62"/>
        <v>810.2</v>
      </c>
      <c r="R82" s="12">
        <f t="shared" si="62"/>
        <v>810.2</v>
      </c>
    </row>
    <row r="83" spans="1:18" x14ac:dyDescent="0.2">
      <c r="A83" t="s">
        <v>49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" thickBot="1" x14ac:dyDescent="0.25">
      <c r="A84" s="15" t="s">
        <v>24</v>
      </c>
      <c r="B84" s="16">
        <f>SUM(B81:B83)</f>
        <v>650</v>
      </c>
      <c r="C84" s="16">
        <f>SUM(C81:C83)</f>
        <v>-311.25</v>
      </c>
      <c r="D84" s="16">
        <f t="shared" ref="D84:R84" si="63">SUM(D81:D83)</f>
        <v>-1144.5</v>
      </c>
      <c r="E84" s="16">
        <f t="shared" si="63"/>
        <v>-1984</v>
      </c>
      <c r="F84" s="16">
        <f t="shared" si="63"/>
        <v>-1418.5</v>
      </c>
      <c r="G84" s="16">
        <f t="shared" si="63"/>
        <v>-540</v>
      </c>
      <c r="H84" s="16">
        <f t="shared" si="63"/>
        <v>472.75</v>
      </c>
      <c r="I84" s="16">
        <f t="shared" si="63"/>
        <v>1318.4</v>
      </c>
      <c r="J84" s="16">
        <f t="shared" si="63"/>
        <v>2128.6000000000004</v>
      </c>
      <c r="K84" s="16">
        <f t="shared" si="63"/>
        <v>2938.8</v>
      </c>
      <c r="L84" s="16">
        <f t="shared" si="63"/>
        <v>3749</v>
      </c>
      <c r="M84" s="16">
        <f t="shared" si="63"/>
        <v>4559.2</v>
      </c>
      <c r="N84" s="16">
        <f t="shared" si="63"/>
        <v>5369.4</v>
      </c>
      <c r="O84" s="16">
        <f t="shared" si="63"/>
        <v>6179.5999999999995</v>
      </c>
      <c r="P84" s="16">
        <f t="shared" si="63"/>
        <v>6989.7999999999993</v>
      </c>
      <c r="Q84" s="16">
        <f t="shared" si="63"/>
        <v>7799.9999999999991</v>
      </c>
      <c r="R84" s="16">
        <f t="shared" si="63"/>
        <v>8610.1999999999989</v>
      </c>
    </row>
    <row r="85" spans="1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x14ac:dyDescent="0.2">
      <c r="A86" s="10" t="s">
        <v>9</v>
      </c>
      <c r="B86" s="11" t="s">
        <v>14</v>
      </c>
      <c r="C86" s="11" t="s">
        <v>15</v>
      </c>
      <c r="D86" s="11" t="s">
        <v>16</v>
      </c>
      <c r="E86" s="11" t="s">
        <v>17</v>
      </c>
      <c r="F86" s="11" t="s">
        <v>18</v>
      </c>
      <c r="G86" s="11" t="s">
        <v>19</v>
      </c>
      <c r="H86" s="11" t="s">
        <v>20</v>
      </c>
      <c r="I86" s="11" t="s">
        <v>64</v>
      </c>
      <c r="J86" s="11" t="s">
        <v>65</v>
      </c>
      <c r="K86" s="11" t="s">
        <v>66</v>
      </c>
      <c r="L86" s="11" t="s">
        <v>67</v>
      </c>
      <c r="M86" s="11" t="s">
        <v>68</v>
      </c>
      <c r="N86" s="11" t="s">
        <v>69</v>
      </c>
      <c r="O86" s="11" t="s">
        <v>70</v>
      </c>
      <c r="P86" s="11" t="s">
        <v>71</v>
      </c>
      <c r="Q86" s="11" t="s">
        <v>72</v>
      </c>
      <c r="R86" s="11" t="s">
        <v>73</v>
      </c>
    </row>
    <row r="87" spans="1:18" x14ac:dyDescent="0.2">
      <c r="A87" t="s">
        <v>21</v>
      </c>
      <c r="B87" s="12"/>
      <c r="C87" s="12">
        <f>B93</f>
        <v>0</v>
      </c>
      <c r="D87" s="12">
        <f t="shared" ref="D87:R87" si="64">C93</f>
        <v>34.25</v>
      </c>
      <c r="E87" s="12">
        <f t="shared" si="64"/>
        <v>23.5</v>
      </c>
      <c r="F87" s="12">
        <f t="shared" si="64"/>
        <v>85</v>
      </c>
      <c r="G87" s="12">
        <f t="shared" si="64"/>
        <v>103.5</v>
      </c>
      <c r="H87" s="12">
        <f t="shared" si="64"/>
        <v>302.60000000000002</v>
      </c>
      <c r="I87" s="12">
        <f t="shared" si="64"/>
        <v>1304.25</v>
      </c>
      <c r="J87" s="12">
        <f t="shared" si="64"/>
        <v>2149.9</v>
      </c>
      <c r="K87" s="12">
        <f t="shared" si="64"/>
        <v>2960.1000000000004</v>
      </c>
      <c r="L87" s="12">
        <f t="shared" si="64"/>
        <v>3770.3</v>
      </c>
      <c r="M87" s="12">
        <f t="shared" si="64"/>
        <v>4580.5</v>
      </c>
      <c r="N87" s="12">
        <f t="shared" si="64"/>
        <v>5390.7</v>
      </c>
      <c r="O87" s="12">
        <f t="shared" si="64"/>
        <v>6200.9</v>
      </c>
      <c r="P87" s="12">
        <f t="shared" si="64"/>
        <v>7011.0999999999995</v>
      </c>
      <c r="Q87" s="12">
        <f t="shared" si="64"/>
        <v>7821.2999999999993</v>
      </c>
      <c r="R87" s="12">
        <f t="shared" si="64"/>
        <v>8631.5</v>
      </c>
    </row>
    <row r="88" spans="1:18" x14ac:dyDescent="0.2">
      <c r="A88" t="s">
        <v>74</v>
      </c>
      <c r="B88" s="12"/>
      <c r="C88" s="12">
        <f t="shared" ref="C88:R88" si="65">C11</f>
        <v>-961.25</v>
      </c>
      <c r="D88" s="12">
        <f t="shared" si="65"/>
        <v>-833.25</v>
      </c>
      <c r="E88" s="12">
        <f t="shared" si="65"/>
        <v>-839.5</v>
      </c>
      <c r="F88" s="12">
        <f t="shared" si="65"/>
        <v>565.5</v>
      </c>
      <c r="G88" s="12">
        <f t="shared" si="65"/>
        <v>878.5</v>
      </c>
      <c r="H88" s="12">
        <f t="shared" si="65"/>
        <v>1012.75</v>
      </c>
      <c r="I88" s="12">
        <f t="shared" si="65"/>
        <v>845.65</v>
      </c>
      <c r="J88" s="12">
        <f t="shared" si="65"/>
        <v>810.2</v>
      </c>
      <c r="K88" s="12">
        <f t="shared" si="65"/>
        <v>810.2</v>
      </c>
      <c r="L88" s="12">
        <f t="shared" si="65"/>
        <v>810.2</v>
      </c>
      <c r="M88" s="12">
        <f t="shared" si="65"/>
        <v>810.2</v>
      </c>
      <c r="N88" s="12">
        <f t="shared" si="65"/>
        <v>810.2</v>
      </c>
      <c r="O88" s="12">
        <f t="shared" si="65"/>
        <v>810.2</v>
      </c>
      <c r="P88" s="12">
        <f t="shared" si="65"/>
        <v>810.2</v>
      </c>
      <c r="Q88" s="12">
        <f t="shared" si="65"/>
        <v>810.2</v>
      </c>
      <c r="R88" s="12">
        <f t="shared" si="65"/>
        <v>810.2</v>
      </c>
    </row>
    <row r="89" spans="1:18" x14ac:dyDescent="0.2">
      <c r="A89" t="s">
        <v>23</v>
      </c>
      <c r="B89" s="12"/>
      <c r="C89" s="12">
        <f>-C39</f>
        <v>300</v>
      </c>
      <c r="D89" s="12">
        <f t="shared" ref="D89:R89" si="66">-D39</f>
        <v>600</v>
      </c>
      <c r="E89" s="12">
        <f t="shared" si="66"/>
        <v>900</v>
      </c>
      <c r="F89" s="12">
        <f t="shared" si="66"/>
        <v>900</v>
      </c>
      <c r="G89" s="12">
        <f t="shared" si="66"/>
        <v>900</v>
      </c>
      <c r="H89" s="12">
        <f t="shared" si="66"/>
        <v>900</v>
      </c>
      <c r="I89" s="12">
        <f t="shared" si="66"/>
        <v>900</v>
      </c>
      <c r="J89" s="12">
        <f t="shared" si="66"/>
        <v>900</v>
      </c>
      <c r="K89" s="12">
        <f t="shared" si="66"/>
        <v>900</v>
      </c>
      <c r="L89" s="12">
        <f t="shared" si="66"/>
        <v>900</v>
      </c>
      <c r="M89" s="12">
        <f t="shared" si="66"/>
        <v>900</v>
      </c>
      <c r="N89" s="12">
        <f t="shared" si="66"/>
        <v>900</v>
      </c>
      <c r="O89" s="12">
        <f t="shared" si="66"/>
        <v>900</v>
      </c>
      <c r="P89" s="12">
        <f t="shared" si="66"/>
        <v>900</v>
      </c>
      <c r="Q89" s="12">
        <f t="shared" si="66"/>
        <v>900</v>
      </c>
      <c r="R89" s="12">
        <f t="shared" si="66"/>
        <v>900</v>
      </c>
    </row>
    <row r="90" spans="1:18" x14ac:dyDescent="0.2">
      <c r="A90" t="s">
        <v>22</v>
      </c>
      <c r="B90" s="12"/>
      <c r="C90" s="12">
        <f>-C38</f>
        <v>-900</v>
      </c>
      <c r="D90" s="12">
        <f t="shared" ref="D90:R90" si="67">-D38</f>
        <v>-900</v>
      </c>
      <c r="E90" s="12">
        <f t="shared" si="67"/>
        <v>-900</v>
      </c>
      <c r="F90" s="12">
        <f t="shared" si="67"/>
        <v>-900</v>
      </c>
      <c r="G90" s="12">
        <f t="shared" si="67"/>
        <v>-900</v>
      </c>
      <c r="H90" s="12">
        <f t="shared" si="67"/>
        <v>-900</v>
      </c>
      <c r="I90" s="12">
        <f t="shared" si="67"/>
        <v>-900</v>
      </c>
      <c r="J90" s="12">
        <f t="shared" si="67"/>
        <v>-900</v>
      </c>
      <c r="K90" s="12">
        <f t="shared" si="67"/>
        <v>-900</v>
      </c>
      <c r="L90" s="12">
        <f t="shared" si="67"/>
        <v>-900</v>
      </c>
      <c r="M90" s="12">
        <f t="shared" si="67"/>
        <v>-900</v>
      </c>
      <c r="N90" s="12">
        <f t="shared" si="67"/>
        <v>-900</v>
      </c>
      <c r="O90" s="12">
        <f t="shared" si="67"/>
        <v>-900</v>
      </c>
      <c r="P90" s="12">
        <f t="shared" si="67"/>
        <v>-900</v>
      </c>
      <c r="Q90" s="12">
        <f t="shared" si="67"/>
        <v>-900</v>
      </c>
      <c r="R90" s="12">
        <f t="shared" si="67"/>
        <v>-900</v>
      </c>
    </row>
    <row r="91" spans="1:18" x14ac:dyDescent="0.2">
      <c r="A91" t="s">
        <v>75</v>
      </c>
      <c r="B91" s="12"/>
      <c r="C91" s="12">
        <f>-C54</f>
        <v>-4.5</v>
      </c>
      <c r="D91" s="12">
        <f t="shared" ref="D91:R91" si="68">-D54</f>
        <v>-127.5</v>
      </c>
      <c r="E91" s="12">
        <f t="shared" si="68"/>
        <v>-99</v>
      </c>
      <c r="F91" s="12">
        <f t="shared" si="68"/>
        <v>-147</v>
      </c>
      <c r="G91" s="12">
        <f t="shared" si="68"/>
        <v>-29.399999999999977</v>
      </c>
      <c r="H91" s="12">
        <f t="shared" si="68"/>
        <v>-11.100000000000023</v>
      </c>
      <c r="I91" s="12">
        <f t="shared" si="68"/>
        <v>0</v>
      </c>
      <c r="J91" s="12">
        <f t="shared" si="68"/>
        <v>0</v>
      </c>
      <c r="K91" s="12">
        <f t="shared" si="68"/>
        <v>0</v>
      </c>
      <c r="L91" s="12">
        <f t="shared" si="68"/>
        <v>0</v>
      </c>
      <c r="M91" s="12">
        <f t="shared" si="68"/>
        <v>0</v>
      </c>
      <c r="N91" s="12">
        <f t="shared" si="68"/>
        <v>0</v>
      </c>
      <c r="O91" s="12">
        <f t="shared" si="68"/>
        <v>0</v>
      </c>
      <c r="P91" s="12">
        <f t="shared" si="68"/>
        <v>0</v>
      </c>
      <c r="Q91" s="12">
        <f t="shared" si="68"/>
        <v>0</v>
      </c>
      <c r="R91" s="12">
        <f t="shared" si="68"/>
        <v>0</v>
      </c>
    </row>
    <row r="92" spans="1:18" x14ac:dyDescent="0.2">
      <c r="A92" t="s">
        <v>76</v>
      </c>
      <c r="B92" s="12"/>
      <c r="C92" s="12">
        <f>C44+C45</f>
        <v>1600</v>
      </c>
      <c r="D92" s="12">
        <f t="shared" ref="D92:R92" si="69">D44+D45</f>
        <v>1250</v>
      </c>
      <c r="E92" s="12">
        <f t="shared" si="69"/>
        <v>1000</v>
      </c>
      <c r="F92" s="12">
        <f t="shared" si="69"/>
        <v>-400</v>
      </c>
      <c r="G92" s="12">
        <f t="shared" si="69"/>
        <v>-650</v>
      </c>
      <c r="H92" s="12">
        <f t="shared" si="69"/>
        <v>0</v>
      </c>
      <c r="I92" s="12">
        <f t="shared" si="69"/>
        <v>0</v>
      </c>
      <c r="J92" s="12">
        <f t="shared" si="69"/>
        <v>0</v>
      </c>
      <c r="K92" s="12">
        <f t="shared" si="69"/>
        <v>0</v>
      </c>
      <c r="L92" s="12">
        <f t="shared" si="69"/>
        <v>0</v>
      </c>
      <c r="M92" s="12">
        <f t="shared" si="69"/>
        <v>0</v>
      </c>
      <c r="N92" s="12">
        <f t="shared" si="69"/>
        <v>0</v>
      </c>
      <c r="O92" s="12">
        <f t="shared" si="69"/>
        <v>0</v>
      </c>
      <c r="P92" s="12">
        <f t="shared" si="69"/>
        <v>0</v>
      </c>
      <c r="Q92" s="12">
        <f t="shared" si="69"/>
        <v>0</v>
      </c>
      <c r="R92" s="12">
        <f t="shared" si="69"/>
        <v>0</v>
      </c>
    </row>
    <row r="93" spans="1:18" ht="15" thickBot="1" x14ac:dyDescent="0.25">
      <c r="A93" s="15" t="s">
        <v>24</v>
      </c>
      <c r="B93" s="16">
        <v>0</v>
      </c>
      <c r="C93" s="16">
        <f>SUM(C87:C92)</f>
        <v>34.25</v>
      </c>
      <c r="D93" s="16">
        <f t="shared" ref="D93:R93" si="70">SUM(D87:D92)</f>
        <v>23.5</v>
      </c>
      <c r="E93" s="16">
        <f t="shared" si="70"/>
        <v>85</v>
      </c>
      <c r="F93" s="16">
        <f t="shared" si="70"/>
        <v>103.5</v>
      </c>
      <c r="G93" s="16">
        <f t="shared" si="70"/>
        <v>302.60000000000002</v>
      </c>
      <c r="H93" s="16">
        <f t="shared" si="70"/>
        <v>1304.25</v>
      </c>
      <c r="I93" s="16">
        <f t="shared" si="70"/>
        <v>2149.9</v>
      </c>
      <c r="J93" s="16">
        <f t="shared" si="70"/>
        <v>2960.1000000000004</v>
      </c>
      <c r="K93" s="16">
        <f t="shared" si="70"/>
        <v>3770.3</v>
      </c>
      <c r="L93" s="16">
        <f t="shared" si="70"/>
        <v>4580.5</v>
      </c>
      <c r="M93" s="16">
        <f t="shared" si="70"/>
        <v>5390.7</v>
      </c>
      <c r="N93" s="16">
        <f t="shared" si="70"/>
        <v>6200.9</v>
      </c>
      <c r="O93" s="16">
        <f t="shared" si="70"/>
        <v>7011.0999999999995</v>
      </c>
      <c r="P93" s="16">
        <f t="shared" si="70"/>
        <v>7821.2999999999993</v>
      </c>
      <c r="Q93" s="16">
        <f t="shared" si="70"/>
        <v>8631.5</v>
      </c>
      <c r="R93" s="16">
        <f t="shared" si="70"/>
        <v>9441.7000000000007</v>
      </c>
    </row>
    <row r="96" spans="1:18" x14ac:dyDescent="0.2">
      <c r="A96" s="10" t="s">
        <v>41</v>
      </c>
      <c r="B96" s="10"/>
      <c r="C96" s="11" t="s">
        <v>15</v>
      </c>
      <c r="D96" s="11" t="s">
        <v>16</v>
      </c>
      <c r="E96" s="11" t="s">
        <v>17</v>
      </c>
      <c r="F96" s="11" t="s">
        <v>18</v>
      </c>
      <c r="G96" s="11" t="s">
        <v>19</v>
      </c>
      <c r="H96" s="11" t="s">
        <v>20</v>
      </c>
      <c r="I96" s="11" t="s">
        <v>64</v>
      </c>
      <c r="J96" s="11" t="s">
        <v>65</v>
      </c>
      <c r="K96" s="11" t="s">
        <v>66</v>
      </c>
      <c r="L96" s="11" t="s">
        <v>67</v>
      </c>
      <c r="M96" s="11" t="s">
        <v>68</v>
      </c>
      <c r="N96" s="11" t="s">
        <v>69</v>
      </c>
      <c r="O96" s="11" t="s">
        <v>70</v>
      </c>
      <c r="P96" s="11" t="s">
        <v>71</v>
      </c>
      <c r="Q96" s="11" t="s">
        <v>72</v>
      </c>
      <c r="R96" s="11" t="s">
        <v>73</v>
      </c>
    </row>
    <row r="97" spans="1:19" x14ac:dyDescent="0.2">
      <c r="A97" t="s">
        <v>40</v>
      </c>
      <c r="C97" s="3">
        <v>1</v>
      </c>
      <c r="D97" s="3">
        <f>C97+1</f>
        <v>2</v>
      </c>
      <c r="E97" s="3">
        <f t="shared" ref="E97:R97" si="71">D97+1</f>
        <v>3</v>
      </c>
      <c r="F97" s="3">
        <f t="shared" si="71"/>
        <v>4</v>
      </c>
      <c r="G97" s="3">
        <f t="shared" si="71"/>
        <v>5</v>
      </c>
      <c r="H97" s="3">
        <f t="shared" si="71"/>
        <v>6</v>
      </c>
      <c r="I97" s="3">
        <f t="shared" si="71"/>
        <v>7</v>
      </c>
      <c r="J97" s="3">
        <f t="shared" si="71"/>
        <v>8</v>
      </c>
      <c r="K97" s="3">
        <f t="shared" si="71"/>
        <v>9</v>
      </c>
      <c r="L97" s="3">
        <f t="shared" si="71"/>
        <v>10</v>
      </c>
      <c r="M97" s="3">
        <f t="shared" si="71"/>
        <v>11</v>
      </c>
      <c r="N97" s="3">
        <f t="shared" si="71"/>
        <v>12</v>
      </c>
      <c r="O97" s="3">
        <f t="shared" si="71"/>
        <v>13</v>
      </c>
      <c r="P97" s="3">
        <f t="shared" si="71"/>
        <v>14</v>
      </c>
      <c r="Q97" s="3">
        <f t="shared" si="71"/>
        <v>15</v>
      </c>
      <c r="R97" s="3">
        <f t="shared" si="71"/>
        <v>16</v>
      </c>
    </row>
    <row r="98" spans="1:19" ht="15" thickBot="1" x14ac:dyDescent="0.25">
      <c r="A98" s="18" t="s">
        <v>41</v>
      </c>
      <c r="B98" s="22">
        <v>0.1</v>
      </c>
      <c r="C98" s="19">
        <f t="shared" ref="C98:R98" si="72">(1+$B$98)^C97</f>
        <v>1.1000000000000001</v>
      </c>
      <c r="D98" s="19">
        <f t="shared" si="72"/>
        <v>1.2100000000000002</v>
      </c>
      <c r="E98" s="19">
        <f t="shared" si="72"/>
        <v>1.3310000000000004</v>
      </c>
      <c r="F98" s="19">
        <f t="shared" si="72"/>
        <v>1.4641000000000004</v>
      </c>
      <c r="G98" s="19">
        <f t="shared" si="72"/>
        <v>1.6105100000000006</v>
      </c>
      <c r="H98" s="19">
        <f t="shared" si="72"/>
        <v>1.7715610000000008</v>
      </c>
      <c r="I98" s="19">
        <f t="shared" si="72"/>
        <v>1.9487171000000012</v>
      </c>
      <c r="J98" s="19">
        <f t="shared" si="72"/>
        <v>2.1435888100000011</v>
      </c>
      <c r="K98" s="19">
        <f t="shared" si="72"/>
        <v>2.3579476910000015</v>
      </c>
      <c r="L98" s="19">
        <f t="shared" si="72"/>
        <v>2.5937424601000019</v>
      </c>
      <c r="M98" s="19">
        <f t="shared" si="72"/>
        <v>2.8531167061100025</v>
      </c>
      <c r="N98" s="19">
        <f t="shared" si="72"/>
        <v>3.1384283767210026</v>
      </c>
      <c r="O98" s="19">
        <f t="shared" si="72"/>
        <v>3.4522712143931029</v>
      </c>
      <c r="P98" s="19">
        <f t="shared" si="72"/>
        <v>3.7974983358324139</v>
      </c>
      <c r="Q98" s="19">
        <f t="shared" si="72"/>
        <v>4.1772481694156554</v>
      </c>
      <c r="R98" s="19">
        <f t="shared" si="72"/>
        <v>4.5949729863572211</v>
      </c>
    </row>
    <row r="101" spans="1:19" x14ac:dyDescent="0.2">
      <c r="A101" s="10" t="s">
        <v>35</v>
      </c>
      <c r="B101" s="11"/>
      <c r="C101" s="11" t="str">
        <f t="shared" ref="C101:R101" si="73">C1</f>
        <v>T1</v>
      </c>
      <c r="D101" s="11" t="str">
        <f t="shared" si="73"/>
        <v>T2</v>
      </c>
      <c r="E101" s="11" t="str">
        <f t="shared" si="73"/>
        <v>T3</v>
      </c>
      <c r="F101" s="11" t="str">
        <f t="shared" si="73"/>
        <v>T4</v>
      </c>
      <c r="G101" s="11" t="str">
        <f t="shared" si="73"/>
        <v>T5</v>
      </c>
      <c r="H101" s="11" t="str">
        <f t="shared" si="73"/>
        <v>T6</v>
      </c>
      <c r="I101" s="11" t="str">
        <f t="shared" si="73"/>
        <v>T7</v>
      </c>
      <c r="J101" s="11" t="str">
        <f t="shared" si="73"/>
        <v>T8</v>
      </c>
      <c r="K101" s="11" t="str">
        <f t="shared" si="73"/>
        <v>T9</v>
      </c>
      <c r="L101" s="11" t="str">
        <f t="shared" si="73"/>
        <v>T10</v>
      </c>
      <c r="M101" s="11" t="str">
        <f t="shared" si="73"/>
        <v>T11</v>
      </c>
      <c r="N101" s="11" t="str">
        <f t="shared" si="73"/>
        <v>T12</v>
      </c>
      <c r="O101" s="11" t="str">
        <f t="shared" si="73"/>
        <v>T13</v>
      </c>
      <c r="P101" s="11" t="str">
        <f t="shared" si="73"/>
        <v>T14</v>
      </c>
      <c r="Q101" s="11" t="str">
        <f t="shared" si="73"/>
        <v>T15</v>
      </c>
      <c r="R101" s="11" t="str">
        <f t="shared" si="73"/>
        <v>T16</v>
      </c>
      <c r="S101" s="11" t="s">
        <v>91</v>
      </c>
    </row>
    <row r="102" spans="1:19" x14ac:dyDescent="0.2">
      <c r="A102" t="s">
        <v>38</v>
      </c>
      <c r="C102" s="12">
        <f t="shared" ref="C102:R102" si="74">C33</f>
        <v>-1554.5</v>
      </c>
      <c r="D102" s="12">
        <f t="shared" si="74"/>
        <v>-1177.5</v>
      </c>
      <c r="E102" s="12">
        <f t="shared" si="74"/>
        <v>-799</v>
      </c>
      <c r="F102" s="12">
        <f t="shared" si="74"/>
        <v>603</v>
      </c>
      <c r="G102" s="12">
        <f t="shared" si="74"/>
        <v>1015.6</v>
      </c>
      <c r="H102" s="12">
        <f t="shared" si="74"/>
        <v>1029.9000000000001</v>
      </c>
      <c r="I102" s="12">
        <f t="shared" si="74"/>
        <v>920</v>
      </c>
      <c r="J102" s="12">
        <f t="shared" si="74"/>
        <v>920</v>
      </c>
      <c r="K102" s="12">
        <f t="shared" si="74"/>
        <v>920</v>
      </c>
      <c r="L102" s="12">
        <f t="shared" si="74"/>
        <v>920</v>
      </c>
      <c r="M102" s="12">
        <f t="shared" si="74"/>
        <v>920</v>
      </c>
      <c r="N102" s="12">
        <f t="shared" si="74"/>
        <v>920</v>
      </c>
      <c r="O102" s="12">
        <f t="shared" si="74"/>
        <v>920</v>
      </c>
      <c r="P102" s="12">
        <f t="shared" si="74"/>
        <v>920</v>
      </c>
      <c r="Q102" s="12">
        <f t="shared" si="74"/>
        <v>920</v>
      </c>
      <c r="R102" s="12">
        <f t="shared" si="74"/>
        <v>920</v>
      </c>
    </row>
    <row r="103" spans="1:19" x14ac:dyDescent="0.2">
      <c r="A103" t="s">
        <v>33</v>
      </c>
      <c r="C103" s="12">
        <f>C78</f>
        <v>0</v>
      </c>
      <c r="D103" s="12">
        <f t="shared" ref="D103:R103" si="75">D78</f>
        <v>0</v>
      </c>
      <c r="E103" s="12">
        <f t="shared" si="75"/>
        <v>0</v>
      </c>
      <c r="F103" s="12">
        <f t="shared" si="75"/>
        <v>0</v>
      </c>
      <c r="G103" s="12">
        <f t="shared" si="75"/>
        <v>0</v>
      </c>
      <c r="H103" s="12">
        <f t="shared" si="75"/>
        <v>109</v>
      </c>
      <c r="I103" s="12">
        <f t="shared" si="75"/>
        <v>62.899999999999977</v>
      </c>
      <c r="J103" s="12">
        <f t="shared" si="75"/>
        <v>27.449999999999989</v>
      </c>
      <c r="K103" s="12">
        <f t="shared" si="75"/>
        <v>27.449999999999989</v>
      </c>
      <c r="L103" s="12">
        <f t="shared" si="75"/>
        <v>27.449999999999989</v>
      </c>
      <c r="M103" s="12">
        <f t="shared" si="75"/>
        <v>27.449999999999989</v>
      </c>
      <c r="N103" s="12">
        <f t="shared" si="75"/>
        <v>27.449999999999989</v>
      </c>
      <c r="O103" s="12">
        <f t="shared" si="75"/>
        <v>27.449999999999989</v>
      </c>
      <c r="P103" s="12">
        <f t="shared" si="75"/>
        <v>27.449999999999989</v>
      </c>
      <c r="Q103" s="12">
        <f t="shared" si="75"/>
        <v>27.449999999999989</v>
      </c>
      <c r="R103" s="12">
        <f t="shared" si="75"/>
        <v>27.449999999999989</v>
      </c>
      <c r="S103" s="3"/>
    </row>
    <row r="104" spans="1:19" x14ac:dyDescent="0.2">
      <c r="A104" s="13" t="s">
        <v>45</v>
      </c>
      <c r="B104" s="13"/>
      <c r="C104" s="17">
        <f>C102+C103</f>
        <v>-1554.5</v>
      </c>
      <c r="D104" s="17">
        <f t="shared" ref="D104:R104" si="76">D102+D103</f>
        <v>-1177.5</v>
      </c>
      <c r="E104" s="17">
        <f t="shared" si="76"/>
        <v>-799</v>
      </c>
      <c r="F104" s="17">
        <f t="shared" si="76"/>
        <v>603</v>
      </c>
      <c r="G104" s="17">
        <f t="shared" si="76"/>
        <v>1015.6</v>
      </c>
      <c r="H104" s="17">
        <f t="shared" si="76"/>
        <v>1138.9000000000001</v>
      </c>
      <c r="I104" s="17">
        <f t="shared" si="76"/>
        <v>982.9</v>
      </c>
      <c r="J104" s="17">
        <f t="shared" si="76"/>
        <v>947.45</v>
      </c>
      <c r="K104" s="17">
        <f t="shared" si="76"/>
        <v>947.45</v>
      </c>
      <c r="L104" s="17">
        <f t="shared" si="76"/>
        <v>947.45</v>
      </c>
      <c r="M104" s="17">
        <f t="shared" si="76"/>
        <v>947.45</v>
      </c>
      <c r="N104" s="17">
        <f t="shared" si="76"/>
        <v>947.45</v>
      </c>
      <c r="O104" s="17">
        <f t="shared" si="76"/>
        <v>947.45</v>
      </c>
      <c r="P104" s="17">
        <f t="shared" si="76"/>
        <v>947.45</v>
      </c>
      <c r="Q104" s="17">
        <f t="shared" si="76"/>
        <v>947.45</v>
      </c>
      <c r="R104" s="17">
        <f t="shared" si="76"/>
        <v>947.45</v>
      </c>
      <c r="S104" s="3">
        <f>R104/B98</f>
        <v>9474.5</v>
      </c>
    </row>
    <row r="105" spans="1:19" x14ac:dyDescent="0.2">
      <c r="C105" s="2">
        <f>C98</f>
        <v>1.1000000000000001</v>
      </c>
      <c r="D105" s="2">
        <f t="shared" ref="D105:R105" si="77">D98</f>
        <v>1.2100000000000002</v>
      </c>
      <c r="E105" s="2">
        <f t="shared" si="77"/>
        <v>1.3310000000000004</v>
      </c>
      <c r="F105" s="2">
        <f t="shared" si="77"/>
        <v>1.4641000000000004</v>
      </c>
      <c r="G105" s="2">
        <f t="shared" si="77"/>
        <v>1.6105100000000006</v>
      </c>
      <c r="H105" s="2">
        <f t="shared" si="77"/>
        <v>1.7715610000000008</v>
      </c>
      <c r="I105" s="2">
        <f t="shared" si="77"/>
        <v>1.9487171000000012</v>
      </c>
      <c r="J105" s="2">
        <f t="shared" si="77"/>
        <v>2.1435888100000011</v>
      </c>
      <c r="K105" s="2">
        <f t="shared" si="77"/>
        <v>2.3579476910000015</v>
      </c>
      <c r="L105" s="2">
        <f t="shared" si="77"/>
        <v>2.5937424601000019</v>
      </c>
      <c r="M105" s="2">
        <f t="shared" si="77"/>
        <v>2.8531167061100025</v>
      </c>
      <c r="N105" s="2">
        <f t="shared" si="77"/>
        <v>3.1384283767210026</v>
      </c>
      <c r="O105" s="2">
        <f t="shared" si="77"/>
        <v>3.4522712143931029</v>
      </c>
      <c r="P105" s="2">
        <f t="shared" si="77"/>
        <v>3.7974983358324139</v>
      </c>
      <c r="Q105" s="2">
        <f t="shared" si="77"/>
        <v>4.1772481694156554</v>
      </c>
      <c r="R105" s="2">
        <f t="shared" si="77"/>
        <v>4.5949729863572211</v>
      </c>
    </row>
    <row r="106" spans="1:19" x14ac:dyDescent="0.2">
      <c r="A106" t="s">
        <v>42</v>
      </c>
      <c r="C106" s="12">
        <f t="shared" ref="C106:R106" si="78">C104/C98</f>
        <v>-1413.181818181818</v>
      </c>
      <c r="D106" s="12">
        <f t="shared" si="78"/>
        <v>-973.14049586776844</v>
      </c>
      <c r="E106" s="12">
        <f t="shared" si="78"/>
        <v>-600.30052592036043</v>
      </c>
      <c r="F106" s="12">
        <f t="shared" si="78"/>
        <v>411.85711358513754</v>
      </c>
      <c r="G106" s="12">
        <f t="shared" si="78"/>
        <v>630.60769569887782</v>
      </c>
      <c r="H106" s="12">
        <f t="shared" si="78"/>
        <v>642.87935893824692</v>
      </c>
      <c r="I106" s="12">
        <f t="shared" si="78"/>
        <v>504.38311440896138</v>
      </c>
      <c r="J106" s="12">
        <f t="shared" si="78"/>
        <v>441.9924173797117</v>
      </c>
      <c r="K106" s="12">
        <f t="shared" si="78"/>
        <v>401.81128852701062</v>
      </c>
      <c r="L106" s="12">
        <f t="shared" si="78"/>
        <v>365.28298957000959</v>
      </c>
      <c r="M106" s="12">
        <f t="shared" si="78"/>
        <v>332.07544506364508</v>
      </c>
      <c r="N106" s="12">
        <f t="shared" si="78"/>
        <v>301.88676823967734</v>
      </c>
      <c r="O106" s="12">
        <f t="shared" si="78"/>
        <v>274.44251658152484</v>
      </c>
      <c r="P106" s="12">
        <f t="shared" si="78"/>
        <v>249.49319689229526</v>
      </c>
      <c r="Q106" s="12">
        <f t="shared" si="78"/>
        <v>226.81199717481388</v>
      </c>
      <c r="R106" s="12">
        <f t="shared" si="78"/>
        <v>206.19272470437625</v>
      </c>
      <c r="S106" s="12">
        <f>S104/R98</f>
        <v>2061.9272470437622</v>
      </c>
    </row>
    <row r="108" spans="1:19" x14ac:dyDescent="0.2">
      <c r="A108" t="s">
        <v>43</v>
      </c>
      <c r="C108" s="12">
        <f>SUM(C106:R106)</f>
        <v>2003.0937867943408</v>
      </c>
    </row>
    <row r="109" spans="1:19" x14ac:dyDescent="0.2">
      <c r="A109" t="s">
        <v>44</v>
      </c>
      <c r="C109" s="12">
        <f>S106</f>
        <v>2061.9272470437622</v>
      </c>
    </row>
    <row r="110" spans="1:19" x14ac:dyDescent="0.2">
      <c r="A110" s="13" t="s">
        <v>46</v>
      </c>
      <c r="B110" s="13"/>
      <c r="C110" s="14">
        <f>C108+C109</f>
        <v>4065.021033838103</v>
      </c>
    </row>
    <row r="111" spans="1:19" x14ac:dyDescent="0.2">
      <c r="C111" s="12"/>
    </row>
    <row r="112" spans="1:19" x14ac:dyDescent="0.2">
      <c r="A112" t="s">
        <v>62</v>
      </c>
      <c r="C112" s="12">
        <f>B46</f>
        <v>250</v>
      </c>
      <c r="E112" s="34" t="s">
        <v>100</v>
      </c>
      <c r="F112" s="4">
        <v>0.45</v>
      </c>
      <c r="G112" s="28">
        <f>G114*F112</f>
        <v>1829.2594652271464</v>
      </c>
    </row>
    <row r="113" spans="1:18" x14ac:dyDescent="0.2">
      <c r="A113" t="s">
        <v>63</v>
      </c>
      <c r="C113" s="12">
        <f>C110-C112</f>
        <v>3815.021033838103</v>
      </c>
      <c r="E113" s="34" t="s">
        <v>101</v>
      </c>
      <c r="F113" s="4">
        <f>1-F112</f>
        <v>0.55000000000000004</v>
      </c>
      <c r="G113" s="28">
        <f>F113*G114</f>
        <v>2235.7615686109566</v>
      </c>
    </row>
    <row r="114" spans="1:18" ht="15" thickBot="1" x14ac:dyDescent="0.25">
      <c r="A114" s="18" t="str">
        <f>A110</f>
        <v>V0</v>
      </c>
      <c r="B114" s="18"/>
      <c r="C114" s="29">
        <f>C112+C113</f>
        <v>4065.021033838103</v>
      </c>
      <c r="D114" s="18"/>
      <c r="E114" s="35" t="s">
        <v>46</v>
      </c>
      <c r="F114" s="33">
        <f>F112+F113</f>
        <v>1</v>
      </c>
      <c r="G114" s="30">
        <f>C110</f>
        <v>4065.021033838103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7" spans="1:18" x14ac:dyDescent="0.2">
      <c r="A117" s="10" t="s">
        <v>50</v>
      </c>
      <c r="B117" s="11"/>
      <c r="C117" s="11" t="s">
        <v>15</v>
      </c>
      <c r="D117" s="11" t="s">
        <v>16</v>
      </c>
      <c r="E117" s="11" t="s">
        <v>17</v>
      </c>
      <c r="F117" s="11" t="s">
        <v>18</v>
      </c>
      <c r="G117" s="11" t="s">
        <v>19</v>
      </c>
      <c r="H117" s="11" t="s">
        <v>20</v>
      </c>
      <c r="I117" s="11" t="s">
        <v>64</v>
      </c>
      <c r="J117" s="11" t="s">
        <v>65</v>
      </c>
      <c r="K117" s="11" t="s">
        <v>66</v>
      </c>
      <c r="L117" s="11" t="s">
        <v>67</v>
      </c>
      <c r="M117" s="11" t="s">
        <v>68</v>
      </c>
      <c r="N117" s="11" t="s">
        <v>69</v>
      </c>
      <c r="O117" s="11" t="s">
        <v>70</v>
      </c>
      <c r="P117" s="11" t="s">
        <v>71</v>
      </c>
      <c r="Q117" s="11" t="s">
        <v>72</v>
      </c>
      <c r="R117" s="11" t="s">
        <v>73</v>
      </c>
    </row>
    <row r="118" spans="1:18" x14ac:dyDescent="0.2">
      <c r="A118" t="s">
        <v>51</v>
      </c>
      <c r="B118" s="4">
        <f t="shared" ref="B118:R118" si="79">B61</f>
        <v>4.4999999999999998E-2</v>
      </c>
      <c r="C118" s="4">
        <f t="shared" si="79"/>
        <v>4.4999999999999998E-2</v>
      </c>
      <c r="D118" s="4">
        <f t="shared" si="79"/>
        <v>4.4999999999999998E-2</v>
      </c>
      <c r="E118" s="4">
        <f t="shared" si="79"/>
        <v>4.4999999999999998E-2</v>
      </c>
      <c r="F118" s="4">
        <f t="shared" si="79"/>
        <v>4.4999999999999998E-2</v>
      </c>
      <c r="G118" s="4">
        <f t="shared" si="79"/>
        <v>4.4999999999999998E-2</v>
      </c>
      <c r="H118" s="4">
        <f t="shared" si="79"/>
        <v>4.4999999999999998E-2</v>
      </c>
      <c r="I118" s="4">
        <f t="shared" si="79"/>
        <v>4.4999999999999998E-2</v>
      </c>
      <c r="J118" s="4">
        <f t="shared" si="79"/>
        <v>4.4999999999999998E-2</v>
      </c>
      <c r="K118" s="4">
        <f t="shared" si="79"/>
        <v>4.4999999999999998E-2</v>
      </c>
      <c r="L118" s="4">
        <f t="shared" si="79"/>
        <v>4.4999999999999998E-2</v>
      </c>
      <c r="M118" s="4">
        <f t="shared" si="79"/>
        <v>4.4999999999999998E-2</v>
      </c>
      <c r="N118" s="4">
        <f t="shared" si="79"/>
        <v>4.4999999999999998E-2</v>
      </c>
      <c r="O118" s="4">
        <f t="shared" si="79"/>
        <v>4.4999999999999998E-2</v>
      </c>
      <c r="P118" s="4">
        <f t="shared" si="79"/>
        <v>4.4999999999999998E-2</v>
      </c>
      <c r="Q118" s="4">
        <f t="shared" si="79"/>
        <v>4.4999999999999998E-2</v>
      </c>
      <c r="R118" s="4">
        <f t="shared" si="79"/>
        <v>4.4999999999999998E-2</v>
      </c>
    </row>
    <row r="119" spans="1:18" x14ac:dyDescent="0.2">
      <c r="A119" t="s">
        <v>56</v>
      </c>
      <c r="B119" s="4">
        <v>0.1</v>
      </c>
      <c r="C119" s="4">
        <v>0.1</v>
      </c>
      <c r="D119" s="4">
        <v>0.1</v>
      </c>
      <c r="E119" s="4">
        <v>0.1</v>
      </c>
      <c r="F119" s="4">
        <v>0.1</v>
      </c>
      <c r="G119" s="4">
        <v>0.1</v>
      </c>
      <c r="H119" s="4">
        <v>0.1</v>
      </c>
      <c r="I119" s="4">
        <v>0.1</v>
      </c>
      <c r="J119" s="4">
        <v>0.1</v>
      </c>
      <c r="K119" s="4">
        <v>0.1</v>
      </c>
      <c r="L119" s="4">
        <v>0.1</v>
      </c>
      <c r="M119" s="4">
        <v>0.1</v>
      </c>
      <c r="N119" s="4">
        <v>0.1</v>
      </c>
      <c r="O119" s="4">
        <v>0.1</v>
      </c>
      <c r="P119" s="4">
        <v>0.1</v>
      </c>
      <c r="Q119" s="4">
        <v>0.1</v>
      </c>
      <c r="R119" s="4">
        <v>0.1</v>
      </c>
    </row>
    <row r="120" spans="1:18" x14ac:dyDescent="0.2">
      <c r="A120" t="s">
        <v>52</v>
      </c>
      <c r="B120" s="7"/>
      <c r="C120" s="7">
        <f t="shared" ref="C120:R120" si="80">C119+(C119-C118)*C124/C125</f>
        <v>0.10360417409970787</v>
      </c>
      <c r="D120" s="7">
        <f t="shared" si="80"/>
        <v>0.12436528645952113</v>
      </c>
      <c r="E120" s="7">
        <f t="shared" si="80"/>
        <v>0.13622937845097091</v>
      </c>
      <c r="F120" s="7">
        <f t="shared" si="80"/>
        <v>0.14266197079178061</v>
      </c>
      <c r="G120" s="7">
        <f t="shared" si="80"/>
        <v>0.1337966222156563</v>
      </c>
      <c r="H120" s="7">
        <f t="shared" si="80"/>
        <v>0.1253098935245627</v>
      </c>
      <c r="I120" s="7">
        <f t="shared" si="80"/>
        <v>0.12598065442667272</v>
      </c>
      <c r="J120" s="7">
        <f t="shared" si="80"/>
        <v>0.12611098139933075</v>
      </c>
      <c r="K120" s="7">
        <f t="shared" si="80"/>
        <v>0.12611098139933075</v>
      </c>
      <c r="L120" s="7">
        <f t="shared" si="80"/>
        <v>0.12611098139933075</v>
      </c>
      <c r="M120" s="7">
        <f t="shared" si="80"/>
        <v>0.12611098139933075</v>
      </c>
      <c r="N120" s="7">
        <f t="shared" si="80"/>
        <v>0.12611098139933075</v>
      </c>
      <c r="O120" s="7">
        <f t="shared" si="80"/>
        <v>0.12611098139933075</v>
      </c>
      <c r="P120" s="7">
        <f t="shared" si="80"/>
        <v>0.12611098139933075</v>
      </c>
      <c r="Q120" s="7">
        <f t="shared" si="80"/>
        <v>0.12611098139933075</v>
      </c>
      <c r="R120" s="7">
        <f t="shared" si="80"/>
        <v>0.12611098139933075</v>
      </c>
    </row>
    <row r="121" spans="1:18" x14ac:dyDescent="0.2">
      <c r="A121" t="s">
        <v>53</v>
      </c>
      <c r="B121" s="4"/>
      <c r="C121" s="4">
        <f>C131/C123</f>
        <v>0.1</v>
      </c>
      <c r="D121" s="4">
        <f t="shared" ref="D121:R121" si="81">D131/D123</f>
        <v>0.10000000000000002</v>
      </c>
      <c r="E121" s="4">
        <f t="shared" si="81"/>
        <v>0.1</v>
      </c>
      <c r="F121" s="4">
        <f t="shared" si="81"/>
        <v>0.1</v>
      </c>
      <c r="G121" s="4">
        <f t="shared" si="81"/>
        <v>0.10000000000000002</v>
      </c>
      <c r="H121" s="4">
        <f t="shared" si="81"/>
        <v>8.8737159687417522E-2</v>
      </c>
      <c r="I121" s="4">
        <f t="shared" si="81"/>
        <v>9.3383632642913147E-2</v>
      </c>
      <c r="J121" s="4">
        <f t="shared" si="81"/>
        <v>9.7102749485460993E-2</v>
      </c>
      <c r="K121" s="4">
        <f t="shared" si="81"/>
        <v>9.7102749485460993E-2</v>
      </c>
      <c r="L121" s="4">
        <f t="shared" si="81"/>
        <v>9.7102749485460993E-2</v>
      </c>
      <c r="M121" s="4">
        <f t="shared" si="81"/>
        <v>9.7102749485460993E-2</v>
      </c>
      <c r="N121" s="4">
        <f t="shared" si="81"/>
        <v>9.7102749485460993E-2</v>
      </c>
      <c r="O121" s="4">
        <f t="shared" si="81"/>
        <v>9.7102749485460993E-2</v>
      </c>
      <c r="P121" s="4">
        <f t="shared" si="81"/>
        <v>9.7102749485460993E-2</v>
      </c>
      <c r="Q121" s="4">
        <f t="shared" si="81"/>
        <v>9.7102749485460993E-2</v>
      </c>
      <c r="R121" s="4">
        <f t="shared" si="81"/>
        <v>9.7102749485460993E-2</v>
      </c>
    </row>
    <row r="122" spans="1:18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">
      <c r="A123" t="s">
        <v>46</v>
      </c>
      <c r="B123" s="3"/>
      <c r="C123" s="12">
        <f>C110</f>
        <v>4065.021033838103</v>
      </c>
      <c r="D123" s="12">
        <f>C137</f>
        <v>6026.0231372219132</v>
      </c>
      <c r="E123" s="12">
        <f t="shared" ref="E123:R123" si="82">D137</f>
        <v>7806.1254509441042</v>
      </c>
      <c r="F123" s="12">
        <f t="shared" si="82"/>
        <v>9385.7379960385151</v>
      </c>
      <c r="G123" s="12">
        <f t="shared" si="82"/>
        <v>9721.3117956423666</v>
      </c>
      <c r="H123" s="12">
        <f t="shared" si="82"/>
        <v>9677.8429752066022</v>
      </c>
      <c r="I123" s="12">
        <f t="shared" si="82"/>
        <v>9506.727272727263</v>
      </c>
      <c r="J123" s="12">
        <f t="shared" si="82"/>
        <v>9474.4999999999891</v>
      </c>
      <c r="K123" s="12">
        <f t="shared" si="82"/>
        <v>9474.4999999999891</v>
      </c>
      <c r="L123" s="12">
        <f t="shared" si="82"/>
        <v>9474.4999999999891</v>
      </c>
      <c r="M123" s="12">
        <f t="shared" si="82"/>
        <v>9474.4999999999891</v>
      </c>
      <c r="N123" s="12">
        <f t="shared" si="82"/>
        <v>9474.4999999999891</v>
      </c>
      <c r="O123" s="12">
        <f t="shared" si="82"/>
        <v>9474.4999999999891</v>
      </c>
      <c r="P123" s="12">
        <f t="shared" si="82"/>
        <v>9474.4999999999891</v>
      </c>
      <c r="Q123" s="12">
        <f t="shared" si="82"/>
        <v>9474.4999999999891</v>
      </c>
      <c r="R123" s="12">
        <f t="shared" si="82"/>
        <v>9474.4999999999891</v>
      </c>
    </row>
    <row r="124" spans="1:18" x14ac:dyDescent="0.2">
      <c r="A124" t="s">
        <v>54</v>
      </c>
      <c r="B124" s="3"/>
      <c r="C124" s="12">
        <f t="shared" ref="C124:R124" si="83">C43</f>
        <v>250</v>
      </c>
      <c r="D124" s="12">
        <f t="shared" si="83"/>
        <v>1850</v>
      </c>
      <c r="E124" s="12">
        <f t="shared" si="83"/>
        <v>3100</v>
      </c>
      <c r="F124" s="12">
        <f t="shared" si="83"/>
        <v>4100</v>
      </c>
      <c r="G124" s="12">
        <f t="shared" si="83"/>
        <v>3700</v>
      </c>
      <c r="H124" s="12">
        <f t="shared" si="83"/>
        <v>3050</v>
      </c>
      <c r="I124" s="12">
        <f t="shared" si="83"/>
        <v>3050</v>
      </c>
      <c r="J124" s="12">
        <f t="shared" si="83"/>
        <v>3050</v>
      </c>
      <c r="K124" s="12">
        <f t="shared" si="83"/>
        <v>3050</v>
      </c>
      <c r="L124" s="12">
        <f t="shared" si="83"/>
        <v>3050</v>
      </c>
      <c r="M124" s="12">
        <f t="shared" si="83"/>
        <v>3050</v>
      </c>
      <c r="N124" s="12">
        <f t="shared" si="83"/>
        <v>3050</v>
      </c>
      <c r="O124" s="12">
        <f t="shared" si="83"/>
        <v>3050</v>
      </c>
      <c r="P124" s="12">
        <f t="shared" si="83"/>
        <v>3050</v>
      </c>
      <c r="Q124" s="12">
        <f t="shared" si="83"/>
        <v>3050</v>
      </c>
      <c r="R124" s="12">
        <f t="shared" si="83"/>
        <v>3050</v>
      </c>
    </row>
    <row r="125" spans="1:18" s="13" customFormat="1" x14ac:dyDescent="0.2">
      <c r="A125" s="13" t="s">
        <v>55</v>
      </c>
      <c r="B125" s="17"/>
      <c r="C125" s="14">
        <f>C123-C124</f>
        <v>3815.021033838103</v>
      </c>
      <c r="D125" s="14">
        <f>D123-D124</f>
        <v>4176.0231372219132</v>
      </c>
      <c r="E125" s="14">
        <f t="shared" ref="E125:R125" si="84">E123-E124</f>
        <v>4706.1254509441042</v>
      </c>
      <c r="F125" s="14">
        <f t="shared" si="84"/>
        <v>5285.7379960385151</v>
      </c>
      <c r="G125" s="14">
        <f t="shared" si="84"/>
        <v>6021.3117956423666</v>
      </c>
      <c r="H125" s="14">
        <f t="shared" si="84"/>
        <v>6627.8429752066022</v>
      </c>
      <c r="I125" s="14">
        <f t="shared" si="84"/>
        <v>6456.727272727263</v>
      </c>
      <c r="J125" s="14">
        <f t="shared" si="84"/>
        <v>6424.4999999999891</v>
      </c>
      <c r="K125" s="14">
        <f t="shared" si="84"/>
        <v>6424.4999999999891</v>
      </c>
      <c r="L125" s="14">
        <f t="shared" si="84"/>
        <v>6424.4999999999891</v>
      </c>
      <c r="M125" s="14">
        <f t="shared" si="84"/>
        <v>6424.4999999999891</v>
      </c>
      <c r="N125" s="14">
        <f t="shared" si="84"/>
        <v>6424.4999999999891</v>
      </c>
      <c r="O125" s="14">
        <f t="shared" si="84"/>
        <v>6424.4999999999891</v>
      </c>
      <c r="P125" s="14">
        <f t="shared" si="84"/>
        <v>6424.4999999999891</v>
      </c>
      <c r="Q125" s="14">
        <f t="shared" si="84"/>
        <v>6424.4999999999891</v>
      </c>
      <c r="R125" s="14">
        <f t="shared" si="84"/>
        <v>6424.4999999999891</v>
      </c>
    </row>
    <row r="126" spans="1:18" x14ac:dyDescent="0.2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x14ac:dyDescent="0.2">
      <c r="A127" t="s">
        <v>57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x14ac:dyDescent="0.2">
      <c r="A128" t="s">
        <v>3</v>
      </c>
      <c r="C128" s="12">
        <f t="shared" ref="C128:R128" si="85">C118*C124</f>
        <v>11.25</v>
      </c>
      <c r="D128" s="12">
        <f t="shared" si="85"/>
        <v>83.25</v>
      </c>
      <c r="E128" s="12">
        <f t="shared" si="85"/>
        <v>139.5</v>
      </c>
      <c r="F128" s="12">
        <f t="shared" si="85"/>
        <v>184.5</v>
      </c>
      <c r="G128" s="12">
        <f t="shared" si="85"/>
        <v>166.5</v>
      </c>
      <c r="H128" s="12">
        <f t="shared" si="85"/>
        <v>137.25</v>
      </c>
      <c r="I128" s="12">
        <f t="shared" si="85"/>
        <v>137.25</v>
      </c>
      <c r="J128" s="12">
        <f t="shared" si="85"/>
        <v>137.25</v>
      </c>
      <c r="K128" s="12">
        <f t="shared" si="85"/>
        <v>137.25</v>
      </c>
      <c r="L128" s="12">
        <f t="shared" si="85"/>
        <v>137.25</v>
      </c>
      <c r="M128" s="12">
        <f t="shared" si="85"/>
        <v>137.25</v>
      </c>
      <c r="N128" s="12">
        <f t="shared" si="85"/>
        <v>137.25</v>
      </c>
      <c r="O128" s="12">
        <f t="shared" si="85"/>
        <v>137.25</v>
      </c>
      <c r="P128" s="12">
        <f t="shared" si="85"/>
        <v>137.25</v>
      </c>
      <c r="Q128" s="12">
        <f t="shared" si="85"/>
        <v>137.25</v>
      </c>
      <c r="R128" s="12">
        <f t="shared" si="85"/>
        <v>137.25</v>
      </c>
    </row>
    <row r="129" spans="1:19" x14ac:dyDescent="0.2">
      <c r="A129" t="s">
        <v>33</v>
      </c>
      <c r="C129" s="12">
        <f t="shared" ref="C129:R129" si="86">-C34</f>
        <v>0</v>
      </c>
      <c r="D129" s="12">
        <f t="shared" si="86"/>
        <v>0</v>
      </c>
      <c r="E129" s="12">
        <f t="shared" si="86"/>
        <v>0</v>
      </c>
      <c r="F129" s="12">
        <f t="shared" si="86"/>
        <v>0</v>
      </c>
      <c r="G129" s="12">
        <f t="shared" si="86"/>
        <v>0</v>
      </c>
      <c r="H129" s="12">
        <f t="shared" si="86"/>
        <v>-109</v>
      </c>
      <c r="I129" s="12">
        <f t="shared" si="86"/>
        <v>-62.899999999999977</v>
      </c>
      <c r="J129" s="12">
        <f t="shared" si="86"/>
        <v>-27.449999999999989</v>
      </c>
      <c r="K129" s="12">
        <f t="shared" si="86"/>
        <v>-27.449999999999989</v>
      </c>
      <c r="L129" s="12">
        <f t="shared" si="86"/>
        <v>-27.449999999999989</v>
      </c>
      <c r="M129" s="12">
        <f t="shared" si="86"/>
        <v>-27.449999999999989</v>
      </c>
      <c r="N129" s="12">
        <f t="shared" si="86"/>
        <v>-27.449999999999989</v>
      </c>
      <c r="O129" s="12">
        <f t="shared" si="86"/>
        <v>-27.449999999999989</v>
      </c>
      <c r="P129" s="12">
        <f t="shared" si="86"/>
        <v>-27.449999999999989</v>
      </c>
      <c r="Q129" s="12">
        <f t="shared" si="86"/>
        <v>-27.449999999999989</v>
      </c>
      <c r="R129" s="12">
        <f t="shared" si="86"/>
        <v>-27.449999999999989</v>
      </c>
    </row>
    <row r="130" spans="1:19" x14ac:dyDescent="0.2">
      <c r="A130" t="s">
        <v>47</v>
      </c>
      <c r="C130" s="12">
        <f t="shared" ref="C130:R130" si="87">C120*C125</f>
        <v>395.25210338381032</v>
      </c>
      <c r="D130" s="12">
        <f t="shared" si="87"/>
        <v>519.35231372219141</v>
      </c>
      <c r="E130" s="12">
        <f t="shared" si="87"/>
        <v>641.11254509441051</v>
      </c>
      <c r="F130" s="12">
        <f t="shared" si="87"/>
        <v>754.07379960385163</v>
      </c>
      <c r="G130" s="12">
        <f t="shared" si="87"/>
        <v>805.63117956423685</v>
      </c>
      <c r="H130" s="12">
        <f t="shared" si="87"/>
        <v>830.53429752066017</v>
      </c>
      <c r="I130" s="12">
        <f t="shared" si="87"/>
        <v>813.42272727272632</v>
      </c>
      <c r="J130" s="12">
        <f t="shared" si="87"/>
        <v>810.19999999999902</v>
      </c>
      <c r="K130" s="12">
        <f t="shared" si="87"/>
        <v>810.19999999999902</v>
      </c>
      <c r="L130" s="12">
        <f t="shared" si="87"/>
        <v>810.19999999999902</v>
      </c>
      <c r="M130" s="12">
        <f t="shared" si="87"/>
        <v>810.19999999999902</v>
      </c>
      <c r="N130" s="12">
        <f t="shared" si="87"/>
        <v>810.19999999999902</v>
      </c>
      <c r="O130" s="12">
        <f t="shared" si="87"/>
        <v>810.19999999999902</v>
      </c>
      <c r="P130" s="12">
        <f t="shared" si="87"/>
        <v>810.19999999999902</v>
      </c>
      <c r="Q130" s="12">
        <f t="shared" si="87"/>
        <v>810.19999999999902</v>
      </c>
      <c r="R130" s="12">
        <f t="shared" si="87"/>
        <v>810.19999999999902</v>
      </c>
    </row>
    <row r="131" spans="1:19" s="13" customFormat="1" x14ac:dyDescent="0.2">
      <c r="A131" s="13" t="s">
        <v>57</v>
      </c>
      <c r="C131" s="14">
        <f>SUM(C128:C130)</f>
        <v>406.50210338381032</v>
      </c>
      <c r="D131" s="14">
        <f>SUM(D128:D130)</f>
        <v>602.60231372219141</v>
      </c>
      <c r="E131" s="14">
        <f t="shared" ref="E131:R131" si="88">SUM(E128:E130)</f>
        <v>780.61254509441051</v>
      </c>
      <c r="F131" s="14">
        <f t="shared" si="88"/>
        <v>938.57379960385163</v>
      </c>
      <c r="G131" s="14">
        <f t="shared" si="88"/>
        <v>972.13117956423685</v>
      </c>
      <c r="H131" s="14">
        <f t="shared" si="88"/>
        <v>858.78429752066017</v>
      </c>
      <c r="I131" s="14">
        <f t="shared" si="88"/>
        <v>887.77272727272634</v>
      </c>
      <c r="J131" s="14">
        <f t="shared" si="88"/>
        <v>919.99999999999909</v>
      </c>
      <c r="K131" s="14">
        <f t="shared" si="88"/>
        <v>919.99999999999909</v>
      </c>
      <c r="L131" s="14">
        <f t="shared" si="88"/>
        <v>919.99999999999909</v>
      </c>
      <c r="M131" s="14">
        <f t="shared" si="88"/>
        <v>919.99999999999909</v>
      </c>
      <c r="N131" s="14">
        <f t="shared" si="88"/>
        <v>919.99999999999909</v>
      </c>
      <c r="O131" s="14">
        <f t="shared" si="88"/>
        <v>919.99999999999909</v>
      </c>
      <c r="P131" s="14">
        <f t="shared" si="88"/>
        <v>919.99999999999909</v>
      </c>
      <c r="Q131" s="14">
        <f t="shared" si="88"/>
        <v>919.99999999999909</v>
      </c>
      <c r="R131" s="14">
        <f t="shared" si="88"/>
        <v>919.99999999999909</v>
      </c>
    </row>
    <row r="132" spans="1:19" x14ac:dyDescent="0.2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9" x14ac:dyDescent="0.2">
      <c r="A133" t="s">
        <v>58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9" x14ac:dyDescent="0.2">
      <c r="A134" t="s">
        <v>59</v>
      </c>
      <c r="B134" s="3"/>
      <c r="C134" s="12">
        <f>C110</f>
        <v>4065.021033838103</v>
      </c>
      <c r="D134" s="12">
        <f>C137</f>
        <v>6026.0231372219132</v>
      </c>
      <c r="E134" s="12">
        <f t="shared" ref="E134:R134" si="89">D137</f>
        <v>7806.1254509441042</v>
      </c>
      <c r="F134" s="12">
        <f t="shared" si="89"/>
        <v>9385.7379960385151</v>
      </c>
      <c r="G134" s="12">
        <f t="shared" si="89"/>
        <v>9721.3117956423666</v>
      </c>
      <c r="H134" s="12">
        <f t="shared" si="89"/>
        <v>9677.8429752066022</v>
      </c>
      <c r="I134" s="12">
        <f t="shared" si="89"/>
        <v>9506.727272727263</v>
      </c>
      <c r="J134" s="12">
        <f t="shared" si="89"/>
        <v>9474.4999999999891</v>
      </c>
      <c r="K134" s="12">
        <f t="shared" si="89"/>
        <v>9474.4999999999891</v>
      </c>
      <c r="L134" s="12">
        <f t="shared" si="89"/>
        <v>9474.4999999999891</v>
      </c>
      <c r="M134" s="12">
        <f t="shared" si="89"/>
        <v>9474.4999999999891</v>
      </c>
      <c r="N134" s="12">
        <f t="shared" si="89"/>
        <v>9474.4999999999891</v>
      </c>
      <c r="O134" s="12">
        <f t="shared" si="89"/>
        <v>9474.4999999999891</v>
      </c>
      <c r="P134" s="12">
        <f t="shared" si="89"/>
        <v>9474.4999999999891</v>
      </c>
      <c r="Q134" s="12">
        <f t="shared" si="89"/>
        <v>9474.4999999999891</v>
      </c>
      <c r="R134" s="12">
        <f t="shared" si="89"/>
        <v>9474.4999999999891</v>
      </c>
    </row>
    <row r="135" spans="1:19" x14ac:dyDescent="0.2">
      <c r="A135" t="s">
        <v>57</v>
      </c>
      <c r="B135" s="3"/>
      <c r="C135" s="12">
        <f>C131</f>
        <v>406.50210338381032</v>
      </c>
      <c r="D135" s="12">
        <f>D131</f>
        <v>602.60231372219141</v>
      </c>
      <c r="E135" s="12">
        <f t="shared" ref="E135:R135" si="90">E131</f>
        <v>780.61254509441051</v>
      </c>
      <c r="F135" s="12">
        <f t="shared" si="90"/>
        <v>938.57379960385163</v>
      </c>
      <c r="G135" s="12">
        <f t="shared" si="90"/>
        <v>972.13117956423685</v>
      </c>
      <c r="H135" s="12">
        <f t="shared" si="90"/>
        <v>858.78429752066017</v>
      </c>
      <c r="I135" s="12">
        <f t="shared" si="90"/>
        <v>887.77272727272634</v>
      </c>
      <c r="J135" s="12">
        <f t="shared" si="90"/>
        <v>919.99999999999909</v>
      </c>
      <c r="K135" s="12">
        <f t="shared" si="90"/>
        <v>919.99999999999909</v>
      </c>
      <c r="L135" s="12">
        <f t="shared" si="90"/>
        <v>919.99999999999909</v>
      </c>
      <c r="M135" s="12">
        <f t="shared" si="90"/>
        <v>919.99999999999909</v>
      </c>
      <c r="N135" s="12">
        <f t="shared" si="90"/>
        <v>919.99999999999909</v>
      </c>
      <c r="O135" s="12">
        <f t="shared" si="90"/>
        <v>919.99999999999909</v>
      </c>
      <c r="P135" s="12">
        <f t="shared" si="90"/>
        <v>919.99999999999909</v>
      </c>
      <c r="Q135" s="12">
        <f t="shared" si="90"/>
        <v>919.99999999999909</v>
      </c>
      <c r="R135" s="12">
        <f t="shared" si="90"/>
        <v>919.99999999999909</v>
      </c>
    </row>
    <row r="136" spans="1:19" x14ac:dyDescent="0.2">
      <c r="A136" t="s">
        <v>60</v>
      </c>
      <c r="B136" s="3"/>
      <c r="C136" s="12">
        <f t="shared" ref="C136:R136" si="91">-C33</f>
        <v>1554.5</v>
      </c>
      <c r="D136" s="12">
        <f t="shared" si="91"/>
        <v>1177.5</v>
      </c>
      <c r="E136" s="12">
        <f t="shared" si="91"/>
        <v>799</v>
      </c>
      <c r="F136" s="12">
        <f t="shared" si="91"/>
        <v>-603</v>
      </c>
      <c r="G136" s="12">
        <f t="shared" si="91"/>
        <v>-1015.6</v>
      </c>
      <c r="H136" s="12">
        <f t="shared" si="91"/>
        <v>-1029.9000000000001</v>
      </c>
      <c r="I136" s="12">
        <f t="shared" si="91"/>
        <v>-920</v>
      </c>
      <c r="J136" s="12">
        <f t="shared" si="91"/>
        <v>-920</v>
      </c>
      <c r="K136" s="12">
        <f t="shared" si="91"/>
        <v>-920</v>
      </c>
      <c r="L136" s="12">
        <f t="shared" si="91"/>
        <v>-920</v>
      </c>
      <c r="M136" s="12">
        <f t="shared" si="91"/>
        <v>-920</v>
      </c>
      <c r="N136" s="12">
        <f t="shared" si="91"/>
        <v>-920</v>
      </c>
      <c r="O136" s="12">
        <f t="shared" si="91"/>
        <v>-920</v>
      </c>
      <c r="P136" s="12">
        <f t="shared" si="91"/>
        <v>-920</v>
      </c>
      <c r="Q136" s="12">
        <f t="shared" si="91"/>
        <v>-920</v>
      </c>
      <c r="R136" s="12">
        <f t="shared" si="91"/>
        <v>-920</v>
      </c>
    </row>
    <row r="137" spans="1:19" s="13" customFormat="1" ht="15" thickBot="1" x14ac:dyDescent="0.25">
      <c r="A137" s="15" t="s">
        <v>61</v>
      </c>
      <c r="B137" s="23"/>
      <c r="C137" s="16">
        <f>SUM(C134:C136)</f>
        <v>6026.0231372219132</v>
      </c>
      <c r="D137" s="16">
        <f>SUM(D134:D136)</f>
        <v>7806.1254509441042</v>
      </c>
      <c r="E137" s="16">
        <f t="shared" ref="E137:R137" si="92">SUM(E134:E136)</f>
        <v>9385.7379960385151</v>
      </c>
      <c r="F137" s="16">
        <f t="shared" si="92"/>
        <v>9721.3117956423666</v>
      </c>
      <c r="G137" s="16">
        <f t="shared" si="92"/>
        <v>9677.8429752066022</v>
      </c>
      <c r="H137" s="16">
        <f t="shared" si="92"/>
        <v>9506.727272727263</v>
      </c>
      <c r="I137" s="16">
        <f t="shared" si="92"/>
        <v>9474.4999999999891</v>
      </c>
      <c r="J137" s="16">
        <f t="shared" si="92"/>
        <v>9474.4999999999891</v>
      </c>
      <c r="K137" s="16">
        <f t="shared" si="92"/>
        <v>9474.4999999999891</v>
      </c>
      <c r="L137" s="16">
        <f t="shared" si="92"/>
        <v>9474.4999999999891</v>
      </c>
      <c r="M137" s="16">
        <f t="shared" si="92"/>
        <v>9474.4999999999891</v>
      </c>
      <c r="N137" s="16">
        <f t="shared" si="92"/>
        <v>9474.4999999999891</v>
      </c>
      <c r="O137" s="16">
        <f t="shared" si="92"/>
        <v>9474.4999999999891</v>
      </c>
      <c r="P137" s="16">
        <f t="shared" si="92"/>
        <v>9474.4999999999891</v>
      </c>
      <c r="Q137" s="16">
        <f t="shared" si="92"/>
        <v>9474.4999999999891</v>
      </c>
      <c r="R137" s="16">
        <f t="shared" si="92"/>
        <v>9474.4999999999891</v>
      </c>
    </row>
    <row r="138" spans="1:19" x14ac:dyDescent="0.2">
      <c r="J138" s="3"/>
    </row>
    <row r="140" spans="1:19" x14ac:dyDescent="0.2">
      <c r="A140" s="10"/>
      <c r="B140" s="10"/>
      <c r="C140" s="10"/>
      <c r="D140" s="10"/>
      <c r="E140" s="10"/>
      <c r="F140" s="10"/>
      <c r="G140" s="10"/>
      <c r="H140" s="10"/>
      <c r="I140" s="11" t="str">
        <f t="shared" ref="I140:R140" si="93">I1</f>
        <v>T7</v>
      </c>
      <c r="J140" s="11" t="str">
        <f t="shared" si="93"/>
        <v>T8</v>
      </c>
      <c r="K140" s="11" t="str">
        <f t="shared" si="93"/>
        <v>T9</v>
      </c>
      <c r="L140" s="11" t="str">
        <f t="shared" si="93"/>
        <v>T10</v>
      </c>
      <c r="M140" s="11" t="str">
        <f t="shared" si="93"/>
        <v>T11</v>
      </c>
      <c r="N140" s="11" t="str">
        <f t="shared" si="93"/>
        <v>T12</v>
      </c>
      <c r="O140" s="11" t="str">
        <f t="shared" si="93"/>
        <v>T13</v>
      </c>
      <c r="P140" s="11" t="str">
        <f t="shared" si="93"/>
        <v>T14</v>
      </c>
      <c r="Q140" s="11" t="str">
        <f t="shared" si="93"/>
        <v>T15</v>
      </c>
      <c r="R140" s="11" t="str">
        <f t="shared" si="93"/>
        <v>T16</v>
      </c>
      <c r="S140" s="11" t="s">
        <v>91</v>
      </c>
    </row>
    <row r="141" spans="1:19" x14ac:dyDescent="0.2">
      <c r="I141">
        <v>1</v>
      </c>
      <c r="J141">
        <v>2</v>
      </c>
      <c r="K141">
        <v>3</v>
      </c>
      <c r="L141">
        <v>4</v>
      </c>
      <c r="M141">
        <v>5</v>
      </c>
      <c r="N141">
        <v>6</v>
      </c>
      <c r="O141">
        <v>7</v>
      </c>
      <c r="P141">
        <v>8</v>
      </c>
      <c r="Q141">
        <v>9</v>
      </c>
      <c r="R141">
        <v>10</v>
      </c>
    </row>
    <row r="142" spans="1:19" x14ac:dyDescent="0.2">
      <c r="H142" s="9" t="s">
        <v>102</v>
      </c>
      <c r="I142" s="28">
        <f>I33</f>
        <v>920</v>
      </c>
      <c r="J142" s="28">
        <f t="shared" ref="J142:R142" si="94">J33</f>
        <v>920</v>
      </c>
      <c r="K142" s="28">
        <f t="shared" si="94"/>
        <v>920</v>
      </c>
      <c r="L142" s="28">
        <f t="shared" si="94"/>
        <v>920</v>
      </c>
      <c r="M142" s="28">
        <f t="shared" si="94"/>
        <v>920</v>
      </c>
      <c r="N142" s="28">
        <f t="shared" si="94"/>
        <v>920</v>
      </c>
      <c r="O142" s="28">
        <f t="shared" si="94"/>
        <v>920</v>
      </c>
      <c r="P142" s="28">
        <f t="shared" si="94"/>
        <v>920</v>
      </c>
      <c r="Q142" s="28">
        <f t="shared" si="94"/>
        <v>920</v>
      </c>
      <c r="R142" s="28">
        <f t="shared" si="94"/>
        <v>920</v>
      </c>
    </row>
    <row r="143" spans="1:19" x14ac:dyDescent="0.2">
      <c r="H143" s="9" t="s">
        <v>103</v>
      </c>
      <c r="I143" s="28">
        <f>I3*(1-I60)</f>
        <v>120</v>
      </c>
      <c r="J143" s="28">
        <f t="shared" ref="J143:R143" si="95">J3*(1-J60)</f>
        <v>120</v>
      </c>
      <c r="K143" s="28">
        <f t="shared" si="95"/>
        <v>120</v>
      </c>
      <c r="L143" s="28">
        <f t="shared" si="95"/>
        <v>120</v>
      </c>
      <c r="M143" s="28">
        <f t="shared" si="95"/>
        <v>120</v>
      </c>
      <c r="N143" s="28">
        <f t="shared" si="95"/>
        <v>120</v>
      </c>
      <c r="O143" s="28">
        <f t="shared" si="95"/>
        <v>120</v>
      </c>
      <c r="P143" s="28">
        <f t="shared" si="95"/>
        <v>120</v>
      </c>
      <c r="Q143" s="28">
        <f t="shared" si="95"/>
        <v>120</v>
      </c>
      <c r="R143" s="28">
        <f t="shared" si="95"/>
        <v>0</v>
      </c>
    </row>
    <row r="144" spans="1:19" x14ac:dyDescent="0.2">
      <c r="G144" s="13"/>
      <c r="H144" s="27" t="s">
        <v>104</v>
      </c>
      <c r="I144" s="14">
        <f>I142+I143</f>
        <v>1040</v>
      </c>
      <c r="J144" s="14">
        <f t="shared" ref="J144:R144" si="96">J142+J143</f>
        <v>1040</v>
      </c>
      <c r="K144" s="14">
        <f t="shared" si="96"/>
        <v>1040</v>
      </c>
      <c r="L144" s="14">
        <f t="shared" si="96"/>
        <v>1040</v>
      </c>
      <c r="M144" s="14">
        <f t="shared" si="96"/>
        <v>1040</v>
      </c>
      <c r="N144" s="14">
        <f t="shared" si="96"/>
        <v>1040</v>
      </c>
      <c r="O144" s="14">
        <f t="shared" si="96"/>
        <v>1040</v>
      </c>
      <c r="P144" s="14">
        <f t="shared" si="96"/>
        <v>1040</v>
      </c>
      <c r="Q144" s="14">
        <f t="shared" si="96"/>
        <v>1040</v>
      </c>
      <c r="R144" s="14">
        <f t="shared" si="96"/>
        <v>920</v>
      </c>
    </row>
    <row r="145" spans="7:19" x14ac:dyDescent="0.2">
      <c r="H145" s="5">
        <v>9.5949999999999994E-2</v>
      </c>
      <c r="I145" s="12">
        <f>(1+$H$145)^I141</f>
        <v>1.09595</v>
      </c>
      <c r="J145" s="12">
        <f t="shared" ref="J145:R145" si="97">(1+$H$145)^J141</f>
        <v>1.2011064025</v>
      </c>
      <c r="K145" s="12">
        <f t="shared" si="97"/>
        <v>1.316352561819875</v>
      </c>
      <c r="L145" s="12">
        <f t="shared" si="97"/>
        <v>1.4426565901264921</v>
      </c>
      <c r="M145" s="12">
        <f t="shared" si="97"/>
        <v>1.5810794899491289</v>
      </c>
      <c r="N145" s="12">
        <f t="shared" si="97"/>
        <v>1.7327840670097479</v>
      </c>
      <c r="O145" s="12">
        <f t="shared" si="97"/>
        <v>1.8990446982393332</v>
      </c>
      <c r="P145" s="12">
        <f t="shared" si="97"/>
        <v>2.0812580370353975</v>
      </c>
      <c r="Q145" s="12">
        <f t="shared" si="97"/>
        <v>2.2809547456889439</v>
      </c>
      <c r="R145" s="12">
        <f t="shared" si="97"/>
        <v>2.4998123535377981</v>
      </c>
      <c r="S145" s="3"/>
    </row>
    <row r="146" spans="7:19" x14ac:dyDescent="0.2">
      <c r="G146" s="27" t="s">
        <v>105</v>
      </c>
      <c r="H146" s="14">
        <f>SUM(I146:S146)</f>
        <v>10290.676927584325</v>
      </c>
      <c r="I146" s="12">
        <f>I144/I145</f>
        <v>948.94840093069945</v>
      </c>
      <c r="J146" s="12">
        <f t="shared" ref="J146:R146" si="98">J144/J145</f>
        <v>865.86833425858788</v>
      </c>
      <c r="K146" s="12">
        <f t="shared" si="98"/>
        <v>790.06189539539935</v>
      </c>
      <c r="L146" s="12">
        <f t="shared" si="98"/>
        <v>720.89228103052085</v>
      </c>
      <c r="M146" s="12">
        <f t="shared" si="98"/>
        <v>657.7784397376895</v>
      </c>
      <c r="N146" s="12">
        <f t="shared" si="98"/>
        <v>600.19019091901043</v>
      </c>
      <c r="O146" s="12">
        <f t="shared" si="98"/>
        <v>547.64377108354438</v>
      </c>
      <c r="P146" s="12">
        <f t="shared" si="98"/>
        <v>499.69777004748784</v>
      </c>
      <c r="Q146" s="12">
        <f t="shared" si="98"/>
        <v>455.94942291846149</v>
      </c>
      <c r="R146" s="12">
        <f t="shared" si="98"/>
        <v>368.0276236326269</v>
      </c>
      <c r="S146" s="12">
        <f>R144/H145/R145</f>
        <v>3835.6187976302963</v>
      </c>
    </row>
    <row r="147" spans="7:19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50" spans="7:19" x14ac:dyDescent="0.2">
      <c r="H150" s="9" t="s">
        <v>56</v>
      </c>
      <c r="I150" s="4">
        <v>0.14499999999999999</v>
      </c>
      <c r="J150" s="4">
        <v>0.14499999999999999</v>
      </c>
      <c r="K150" s="4">
        <v>0.14499999999999999</v>
      </c>
      <c r="L150" s="4">
        <v>0.14499999999999999</v>
      </c>
      <c r="M150" s="4">
        <v>0.14499999999999999</v>
      </c>
      <c r="N150" s="4">
        <v>0.14499999999999999</v>
      </c>
      <c r="O150" s="4">
        <v>0.14499999999999999</v>
      </c>
      <c r="P150" s="4">
        <v>0.14499999999999999</v>
      </c>
      <c r="Q150" s="4">
        <v>0.14499999999999999</v>
      </c>
      <c r="R150" s="4">
        <v>0.14499999999999999</v>
      </c>
    </row>
    <row r="151" spans="7:19" x14ac:dyDescent="0.2">
      <c r="H151" s="9" t="s">
        <v>51</v>
      </c>
      <c r="I151" s="4">
        <v>4.4999999999999998E-2</v>
      </c>
      <c r="J151" s="4">
        <v>4.4999999999999998E-2</v>
      </c>
      <c r="K151" s="4">
        <v>4.4999999999999998E-2</v>
      </c>
      <c r="L151" s="4">
        <v>4.4999999999999998E-2</v>
      </c>
      <c r="M151" s="4">
        <v>4.4999999999999998E-2</v>
      </c>
      <c r="N151" s="4">
        <v>4.4999999999999998E-2</v>
      </c>
      <c r="O151" s="4">
        <v>4.4999999999999998E-2</v>
      </c>
      <c r="P151" s="4">
        <v>4.4999999999999998E-2</v>
      </c>
      <c r="Q151" s="4">
        <v>4.4999999999999998E-2</v>
      </c>
      <c r="R151" s="4">
        <v>4.4999999999999998E-2</v>
      </c>
    </row>
    <row r="152" spans="7:19" x14ac:dyDescent="0.2">
      <c r="H152" s="9" t="s">
        <v>78</v>
      </c>
      <c r="I152" s="4">
        <v>0.2</v>
      </c>
      <c r="J152" s="4">
        <v>0.2</v>
      </c>
      <c r="K152" s="4">
        <v>0.2</v>
      </c>
      <c r="L152" s="4">
        <v>0.2</v>
      </c>
      <c r="M152" s="4">
        <v>0.2</v>
      </c>
      <c r="N152" s="4">
        <v>0.2</v>
      </c>
      <c r="O152" s="4">
        <v>0.2</v>
      </c>
      <c r="P152" s="4">
        <v>0.2</v>
      </c>
      <c r="Q152" s="4">
        <v>0.2</v>
      </c>
      <c r="R152" s="4">
        <v>0.2</v>
      </c>
    </row>
    <row r="153" spans="7:19" x14ac:dyDescent="0.2">
      <c r="H153" s="9"/>
      <c r="I153" s="4"/>
    </row>
    <row r="154" spans="7:19" x14ac:dyDescent="0.2">
      <c r="H154" s="9"/>
      <c r="I154" s="5"/>
    </row>
    <row r="155" spans="7:19" x14ac:dyDescent="0.2">
      <c r="H155" s="9" t="s">
        <v>57</v>
      </c>
    </row>
    <row r="156" spans="7:19" x14ac:dyDescent="0.2">
      <c r="H156" s="9" t="s">
        <v>79</v>
      </c>
      <c r="I156" s="12">
        <f>I150*H166</f>
        <v>820.68148497484992</v>
      </c>
      <c r="J156" s="12">
        <f t="shared" ref="J156:R156" si="99">J150*I166</f>
        <v>816.4858734581868</v>
      </c>
      <c r="K156" s="12">
        <f>K150*J166</f>
        <v>811.88769301649984</v>
      </c>
      <c r="L156" s="12">
        <f t="shared" si="99"/>
        <v>806.84831716143299</v>
      </c>
      <c r="M156" s="12">
        <f t="shared" si="99"/>
        <v>801.32541319307234</v>
      </c>
      <c r="N156" s="12">
        <f t="shared" si="99"/>
        <v>795.27258658894766</v>
      </c>
      <c r="O156" s="12">
        <f t="shared" si="99"/>
        <v>788.63899127215711</v>
      </c>
      <c r="P156" s="12">
        <f t="shared" si="99"/>
        <v>781.36890248472071</v>
      </c>
      <c r="Q156" s="12">
        <f t="shared" si="99"/>
        <v>773.40124867812972</v>
      </c>
      <c r="R156" s="12">
        <f t="shared" si="99"/>
        <v>764.66909848879641</v>
      </c>
    </row>
    <row r="157" spans="7:19" x14ac:dyDescent="0.2">
      <c r="H157" s="9" t="s">
        <v>54</v>
      </c>
      <c r="I157" s="12">
        <f>I151*H167</f>
        <v>208.38620778358256</v>
      </c>
      <c r="J157" s="12">
        <f t="shared" ref="J157:R157" si="100">J151*I167</f>
        <v>207.32086442041731</v>
      </c>
      <c r="K157" s="12">
        <f t="shared" si="100"/>
        <v>206.15330136155632</v>
      </c>
      <c r="L157" s="12">
        <f t="shared" si="100"/>
        <v>204.87371062719768</v>
      </c>
      <c r="M157" s="12">
        <f t="shared" si="100"/>
        <v>203.47134316187729</v>
      </c>
      <c r="N157" s="12">
        <f t="shared" si="100"/>
        <v>201.93441853825939</v>
      </c>
      <c r="O157" s="12">
        <f t="shared" si="100"/>
        <v>200.25002599700542</v>
      </c>
      <c r="P157" s="12">
        <f t="shared" si="100"/>
        <v>198.40401599141811</v>
      </c>
      <c r="Q157" s="12">
        <f t="shared" si="100"/>
        <v>196.38088132579469</v>
      </c>
      <c r="R157" s="12">
        <f t="shared" si="100"/>
        <v>194.16362688900466</v>
      </c>
    </row>
    <row r="158" spans="7:19" x14ac:dyDescent="0.2">
      <c r="H158" s="9" t="s">
        <v>33</v>
      </c>
      <c r="I158" s="12">
        <f>I157*I152</f>
        <v>41.677241556716517</v>
      </c>
      <c r="J158" s="12">
        <f t="shared" ref="J158:R158" si="101">J157*J152</f>
        <v>41.464172884083467</v>
      </c>
      <c r="K158" s="12">
        <f t="shared" si="101"/>
        <v>41.230660272311269</v>
      </c>
      <c r="L158" s="12">
        <f t="shared" si="101"/>
        <v>40.974742125439541</v>
      </c>
      <c r="M158" s="12">
        <f t="shared" si="101"/>
        <v>40.694268632375461</v>
      </c>
      <c r="N158" s="12">
        <f t="shared" si="101"/>
        <v>40.386883707651883</v>
      </c>
      <c r="O158" s="12">
        <f t="shared" si="101"/>
        <v>40.050005199401085</v>
      </c>
      <c r="P158" s="12">
        <f t="shared" si="101"/>
        <v>39.680803198283627</v>
      </c>
      <c r="Q158" s="12">
        <f t="shared" si="101"/>
        <v>39.276176265158938</v>
      </c>
      <c r="R158" s="12">
        <f t="shared" si="101"/>
        <v>38.832725377800934</v>
      </c>
    </row>
    <row r="159" spans="7:19" x14ac:dyDescent="0.2">
      <c r="H159" s="9"/>
      <c r="I159" s="12">
        <f>I156+I157-I158</f>
        <v>987.39045120171602</v>
      </c>
      <c r="J159" s="12">
        <f>J156+J157-J158</f>
        <v>982.34256499452056</v>
      </c>
      <c r="K159" s="12">
        <f t="shared" ref="K159:R159" si="102">K156+K157-K158</f>
        <v>976.81033410574491</v>
      </c>
      <c r="L159" s="12">
        <f t="shared" si="102"/>
        <v>970.74728566319106</v>
      </c>
      <c r="M159" s="12">
        <f t="shared" si="102"/>
        <v>964.1024877225741</v>
      </c>
      <c r="N159" s="12">
        <f t="shared" si="102"/>
        <v>956.82012141955511</v>
      </c>
      <c r="O159" s="12">
        <f t="shared" si="102"/>
        <v>948.83901206976145</v>
      </c>
      <c r="P159" s="12">
        <f t="shared" si="102"/>
        <v>940.0921152778551</v>
      </c>
      <c r="Q159" s="12">
        <f t="shared" si="102"/>
        <v>930.50595373876547</v>
      </c>
      <c r="R159" s="12">
        <f t="shared" si="102"/>
        <v>920.00000000000023</v>
      </c>
    </row>
    <row r="160" spans="7:19" x14ac:dyDescent="0.2">
      <c r="H160" s="9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x14ac:dyDescent="0.2">
      <c r="H161" s="9" t="s">
        <v>81</v>
      </c>
      <c r="I161" s="12">
        <f>H146</f>
        <v>10290.676927584325</v>
      </c>
      <c r="J161" s="12">
        <f>I164</f>
        <v>10238.067378786041</v>
      </c>
      <c r="K161" s="12">
        <f t="shared" ref="K161:R161" si="103">J164</f>
        <v>10180.409943780562</v>
      </c>
      <c r="L161" s="12">
        <f t="shared" si="103"/>
        <v>10117.220277886307</v>
      </c>
      <c r="M161" s="12">
        <f t="shared" si="103"/>
        <v>10047.967563549497</v>
      </c>
      <c r="N161" s="12">
        <f t="shared" si="103"/>
        <v>9972.0700512720705</v>
      </c>
      <c r="O161" s="12">
        <f t="shared" si="103"/>
        <v>9888.8901726916265</v>
      </c>
      <c r="P161" s="12">
        <f t="shared" si="103"/>
        <v>9797.7291847613888</v>
      </c>
      <c r="Q161" s="12">
        <f t="shared" si="103"/>
        <v>9697.8213000392443</v>
      </c>
      <c r="R161" s="12">
        <f t="shared" si="103"/>
        <v>9588.3272537780103</v>
      </c>
    </row>
    <row r="162" spans="1:18" x14ac:dyDescent="0.2">
      <c r="H162" s="9" t="s">
        <v>82</v>
      </c>
      <c r="I162" s="12">
        <f>I159</f>
        <v>987.39045120171602</v>
      </c>
      <c r="J162" s="12">
        <f>J159</f>
        <v>982.34256499452056</v>
      </c>
      <c r="K162" s="12">
        <f t="shared" ref="K162:R162" si="104">K159</f>
        <v>976.81033410574491</v>
      </c>
      <c r="L162" s="12">
        <f t="shared" si="104"/>
        <v>970.74728566319106</v>
      </c>
      <c r="M162" s="12">
        <f t="shared" si="104"/>
        <v>964.1024877225741</v>
      </c>
      <c r="N162" s="12">
        <f t="shared" si="104"/>
        <v>956.82012141955511</v>
      </c>
      <c r="O162" s="12">
        <f t="shared" si="104"/>
        <v>948.83901206976145</v>
      </c>
      <c r="P162" s="12">
        <f t="shared" si="104"/>
        <v>940.0921152778551</v>
      </c>
      <c r="Q162" s="12">
        <f t="shared" si="104"/>
        <v>930.50595373876547</v>
      </c>
      <c r="R162" s="12">
        <f t="shared" si="104"/>
        <v>920.00000000000023</v>
      </c>
    </row>
    <row r="163" spans="1:18" x14ac:dyDescent="0.2">
      <c r="H163" s="9" t="s">
        <v>38</v>
      </c>
      <c r="I163" s="12">
        <f>-I144</f>
        <v>-1040</v>
      </c>
      <c r="J163" s="12">
        <f>-J144</f>
        <v>-1040</v>
      </c>
      <c r="K163" s="12">
        <f t="shared" ref="K163:R163" si="105">-K144</f>
        <v>-1040</v>
      </c>
      <c r="L163" s="12">
        <f t="shared" si="105"/>
        <v>-1040</v>
      </c>
      <c r="M163" s="12">
        <f t="shared" si="105"/>
        <v>-1040</v>
      </c>
      <c r="N163" s="12">
        <f t="shared" si="105"/>
        <v>-1040</v>
      </c>
      <c r="O163" s="12">
        <f t="shared" si="105"/>
        <v>-1040</v>
      </c>
      <c r="P163" s="12">
        <f t="shared" si="105"/>
        <v>-1040</v>
      </c>
      <c r="Q163" s="12">
        <f t="shared" si="105"/>
        <v>-1040</v>
      </c>
      <c r="R163" s="12">
        <f t="shared" si="105"/>
        <v>-920</v>
      </c>
    </row>
    <row r="164" spans="1:18" x14ac:dyDescent="0.2">
      <c r="H164" s="27" t="s">
        <v>83</v>
      </c>
      <c r="I164" s="14">
        <f>SUM(I161:I163)</f>
        <v>10238.067378786041</v>
      </c>
      <c r="J164" s="14">
        <f>SUM(J161:J163)</f>
        <v>10180.409943780562</v>
      </c>
      <c r="K164" s="14">
        <f t="shared" ref="K164:R164" si="106">SUM(K161:K163)</f>
        <v>10117.220277886307</v>
      </c>
      <c r="L164" s="14">
        <f t="shared" si="106"/>
        <v>10047.967563549497</v>
      </c>
      <c r="M164" s="14">
        <f t="shared" si="106"/>
        <v>9972.0700512720705</v>
      </c>
      <c r="N164" s="14">
        <f t="shared" si="106"/>
        <v>9888.8901726916265</v>
      </c>
      <c r="O164" s="14">
        <f t="shared" si="106"/>
        <v>9797.7291847613888</v>
      </c>
      <c r="P164" s="14">
        <f t="shared" si="106"/>
        <v>9697.8213000392443</v>
      </c>
      <c r="Q164" s="14">
        <f t="shared" si="106"/>
        <v>9588.3272537780103</v>
      </c>
      <c r="R164" s="14">
        <f t="shared" si="106"/>
        <v>9588.3272537780103</v>
      </c>
    </row>
    <row r="165" spans="1:18" x14ac:dyDescent="0.2">
      <c r="G165" s="6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x14ac:dyDescent="0.2">
      <c r="F166" t="s">
        <v>79</v>
      </c>
      <c r="G166" s="1">
        <v>0.55000000000000004</v>
      </c>
      <c r="H166" s="8">
        <f>G166*H146</f>
        <v>5659.8723101713795</v>
      </c>
      <c r="I166" s="8">
        <f>$G$166*I164</f>
        <v>5630.9370583323234</v>
      </c>
      <c r="J166" s="8">
        <f t="shared" ref="J166:R166" si="107">$G$166*J164</f>
        <v>5599.2254690793097</v>
      </c>
      <c r="K166" s="8">
        <f t="shared" si="107"/>
        <v>5564.4711528374692</v>
      </c>
      <c r="L166" s="8">
        <f t="shared" si="107"/>
        <v>5526.3821599522234</v>
      </c>
      <c r="M166" s="8">
        <f t="shared" si="107"/>
        <v>5484.638528199639</v>
      </c>
      <c r="N166" s="8">
        <f t="shared" si="107"/>
        <v>5438.8895949803946</v>
      </c>
      <c r="O166" s="8">
        <f t="shared" si="107"/>
        <v>5388.751051618764</v>
      </c>
      <c r="P166" s="8">
        <f t="shared" si="107"/>
        <v>5333.8017150215846</v>
      </c>
      <c r="Q166" s="8">
        <f t="shared" si="107"/>
        <v>5273.5799895779064</v>
      </c>
      <c r="R166" s="8">
        <f t="shared" si="107"/>
        <v>5273.5799895779064</v>
      </c>
    </row>
    <row r="167" spans="1:18" x14ac:dyDescent="0.2">
      <c r="F167" t="s">
        <v>54</v>
      </c>
      <c r="G167" s="1">
        <f>1-G166</f>
        <v>0.44999999999999996</v>
      </c>
      <c r="H167" s="8">
        <f>H146-H166</f>
        <v>4630.8046174129458</v>
      </c>
      <c r="I167" s="8">
        <f>$G$167*I164</f>
        <v>4607.130320453718</v>
      </c>
      <c r="J167" s="8">
        <f t="shared" ref="J167:R167" si="108">$G$167*J164</f>
        <v>4581.1844747012519</v>
      </c>
      <c r="K167" s="8">
        <f t="shared" si="108"/>
        <v>4552.7491250488374</v>
      </c>
      <c r="L167" s="8">
        <f t="shared" si="108"/>
        <v>4521.5854035972734</v>
      </c>
      <c r="M167" s="8">
        <f t="shared" si="108"/>
        <v>4487.4315230724314</v>
      </c>
      <c r="N167" s="8">
        <f t="shared" si="108"/>
        <v>4450.0005777112319</v>
      </c>
      <c r="O167" s="8">
        <f t="shared" si="108"/>
        <v>4408.9781331426248</v>
      </c>
      <c r="P167" s="8">
        <f t="shared" si="108"/>
        <v>4364.0195850176597</v>
      </c>
      <c r="Q167" s="8">
        <f t="shared" si="108"/>
        <v>4314.7472642001039</v>
      </c>
      <c r="R167" s="8">
        <f t="shared" si="108"/>
        <v>4314.7472642001039</v>
      </c>
    </row>
    <row r="168" spans="1:18" ht="15" thickBot="1" x14ac:dyDescent="0.25">
      <c r="A168" s="15"/>
      <c r="B168" s="15"/>
      <c r="C168" s="15"/>
      <c r="D168" s="15"/>
      <c r="E168" s="15"/>
      <c r="F168" s="15" t="s">
        <v>80</v>
      </c>
      <c r="G168" s="15"/>
      <c r="H168" s="25">
        <f>H146</f>
        <v>10290.676927584325</v>
      </c>
      <c r="I168" s="25">
        <f>I166+I167</f>
        <v>10238.067378786041</v>
      </c>
      <c r="J168" s="25">
        <f t="shared" ref="J168:R168" si="109">J166+J167</f>
        <v>10180.409943780562</v>
      </c>
      <c r="K168" s="25">
        <f t="shared" si="109"/>
        <v>10117.220277886307</v>
      </c>
      <c r="L168" s="25">
        <f t="shared" si="109"/>
        <v>10047.967563549497</v>
      </c>
      <c r="M168" s="25">
        <f t="shared" si="109"/>
        <v>9972.0700512720705</v>
      </c>
      <c r="N168" s="25">
        <f t="shared" si="109"/>
        <v>9888.8901726916265</v>
      </c>
      <c r="O168" s="25">
        <f t="shared" si="109"/>
        <v>9797.7291847613888</v>
      </c>
      <c r="P168" s="25">
        <f t="shared" si="109"/>
        <v>9697.8213000392443</v>
      </c>
      <c r="Q168" s="25">
        <f t="shared" si="109"/>
        <v>9588.3272537780103</v>
      </c>
      <c r="R168" s="25">
        <f t="shared" si="109"/>
        <v>9588.3272537780103</v>
      </c>
    </row>
    <row r="171" spans="1:18" x14ac:dyDescent="0.2">
      <c r="I171" s="28"/>
    </row>
    <row r="173" spans="1:18" x14ac:dyDescent="0.2">
      <c r="I173" s="26"/>
    </row>
  </sheetData>
  <pageMargins left="0.7" right="0.7" top="0.75" bottom="0.75" header="0.3" footer="0.3"/>
  <pageSetup paperSize="8" scale="73" fitToHeight="0" orientation="landscape" r:id="rId1"/>
  <rowBreaks count="2" manualBreakCount="2">
    <brk id="62" max="16383" man="1"/>
    <brk id="1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ceres + no sub +vast vv-ev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Barend Salemink</dc:creator>
  <cp:lastModifiedBy>Barend Salemink</cp:lastModifiedBy>
  <cp:lastPrinted>2022-08-25T09:52:04Z</cp:lastPrinted>
  <dcterms:created xsi:type="dcterms:W3CDTF">2022-05-08T08:40:21Z</dcterms:created>
  <dcterms:modified xsi:type="dcterms:W3CDTF">2022-08-25T09:52:08Z</dcterms:modified>
</cp:coreProperties>
</file>